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NFP">'Investičné výdavky'!$D$32</definedName>
    <definedName name="PevnaIntenzita">'Peňažné toky projektu'!$I$6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2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M48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3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0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2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2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1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3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7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1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Sem zadajte prvý rok v ktorom začne realizácia projektu resp. rok v ktorom plánujete vynaložiť prvé investičné výdavky (napr. ak je pred začatím výstavby vypracovaná projektová štúdia).
Ostatné roky budú dopočítané automaticky.</t>
        </r>
      </text>
    </comment>
    <comment ref="A22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53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53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53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5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6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"tony" alebo "drevná štiepka v tonách")</t>
        </r>
      </text>
    </comment>
    <comment ref="B5" authorId="0">
      <text>
        <r>
          <rPr>
            <sz val="8"/>
            <rFont val="Tahoma"/>
            <family val="2"/>
          </rPr>
          <t>Uveďte o aký materiál sa jedná - môžete prepísať názov riadku (napr. na "drevná štiepka")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comments7.xml><?xml version="1.0" encoding="utf-8"?>
<comments xmlns="http://schemas.openxmlformats.org/spreadsheetml/2006/main">
  <authors>
    <author>Mako</author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"GJ" alebo "teplo v GJ")</t>
        </r>
      </text>
    </comment>
    <comment ref="B5" authorId="1">
      <text>
        <r>
          <rPr>
            <sz val="8"/>
            <rFont val="Tahoma"/>
            <family val="2"/>
          </rPr>
          <t>Uveďte o aký tovar alebo službu sa jedná - môžete prepísať názov riadku (napr. na "predaj tepla")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</commentList>
</comments>
</file>

<file path=xl/sharedStrings.xml><?xml version="1.0" encoding="utf-8"?>
<sst xmlns="http://schemas.openxmlformats.org/spreadsheetml/2006/main" count="305" uniqueCount="210">
  <si>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</si>
  <si>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</si>
  <si>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</si>
  <si>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</si>
  <si>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</si>
  <si>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</si>
  <si>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</si>
  <si>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</si>
  <si>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</si>
  <si>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</si>
  <si>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</si>
  <si>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</si>
  <si>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</si>
  <si>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</si>
  <si>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</si>
  <si>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</si>
  <si>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</si>
  <si>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</si>
  <si>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</si>
  <si>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</si>
  <si>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</si>
  <si>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</si>
  <si>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</si>
  <si>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</si>
  <si>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</si>
  <si>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</si>
  <si>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</si>
  <si>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</si>
  <si>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</si>
  <si>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</si>
  <si>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</si>
  <si>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</si>
  <si>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</si>
  <si>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</si>
  <si>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</si>
  <si>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</si>
  <si>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</si>
  <si>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</si>
  <si>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</si>
  <si>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</si>
  <si>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</si>
  <si>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</si>
  <si>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</si>
  <si>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</si>
  <si>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</si>
  <si>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</si>
  <si>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</si>
  <si>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</si>
  <si>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</si>
  <si>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</si>
  <si>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</si>
  <si>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</si>
  <si>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</si>
  <si>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</si>
  <si>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</si>
  <si>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</si>
  <si>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</si>
  <si>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</si>
  <si>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</si>
  <si>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</si>
  <si>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</si>
  <si>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</si>
  <si>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</si>
  <si>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</si>
  <si>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</si>
  <si>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</si>
  <si>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</si>
  <si>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</si>
  <si>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</si>
  <si>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</si>
  <si>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</si>
  <si>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</si>
  <si>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</si>
  <si>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</si>
  <si>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</si>
  <si>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</si>
  <si>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</si>
  <si>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</si>
  <si>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</si>
  <si>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</si>
  <si>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</si>
  <si>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</si>
  <si>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</si>
  <si>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</si>
  <si>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</si>
  <si>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</si>
  <si>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</si>
  <si>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</si>
  <si>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</si>
  <si>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</si>
  <si>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</si>
  <si>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</si>
  <si>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</si>
  <si>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</si>
  <si>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</si>
  <si>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</si>
  <si>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</si>
  <si>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</si>
  <si>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</si>
  <si>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</si>
  <si>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</si>
  <si>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</si>
  <si>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</si>
  <si>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</si>
  <si>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</si>
  <si>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</si>
  <si>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</si>
  <si>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</si>
  <si>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</si>
  <si>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</si>
  <si>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</si>
  <si>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</si>
  <si>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</si>
  <si>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</si>
  <si>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</si>
  <si>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</si>
  <si>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</si>
  <si>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</si>
  <si>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</si>
  <si>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</si>
  <si>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</si>
  <si>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</si>
  <si>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</si>
  <si>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</si>
  <si>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</si>
  <si>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</si>
  <si>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</si>
  <si>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</si>
  <si>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</si>
  <si>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</si>
  <si>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</si>
  <si>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</si>
  <si>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</si>
  <si>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</si>
  <si>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</si>
  <si>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</si>
  <si>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</si>
  <si>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</si>
  <si>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</si>
  <si>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</si>
  <si>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</si>
  <si>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</si>
  <si>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</si>
  <si>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</si>
  <si>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</si>
  <si>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</si>
  <si>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</si>
  <si>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</si>
  <si>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</si>
  <si>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</si>
  <si>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</si>
  <si>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</si>
  <si>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</si>
  <si>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</si>
  <si>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</si>
  <si>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</si>
  <si>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</si>
  <si>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</si>
  <si>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</si>
  <si>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</si>
  <si>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</si>
  <si>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Regióny podľa čl. 87(3)(c)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</si>
  <si>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</si>
  <si>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</si>
  <si>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</si>
  <si>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</si>
  <si>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</si>
  <si>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</si>
  <si>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</si>
  <si>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</si>
  <si>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</si>
  <si>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</si>
  <si>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</si>
  <si>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</si>
  <si>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</si>
  <si>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</si>
  <si>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</si>
  <si>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</si>
  <si>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</si>
  <si>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</si>
  <si>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 xml:space="preserve">projekt spadá pod schému štátnej pomoci </t>
    </r>
    <r>
      <rPr>
        <b/>
        <sz val="14"/>
        <rFont val="Arial CE"/>
        <family val="0"/>
      </rPr>
      <t>*</t>
    </r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</si>
  <si>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</si>
  <si>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</si>
  <si>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</si>
  <si>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</si>
  <si>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</si>
  <si>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</si>
  <si>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</si>
  <si>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</si>
  <si>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</si>
  <si>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</si>
  <si>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</si>
  <si>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</si>
  <si>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</si>
  <si>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</si>
  <si>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</si>
  <si>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</si>
  <si>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</si>
  <si>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</si>
  <si>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Podiel zdrojov financovania k NFP</t>
  </si>
  <si>
    <t>NFP</t>
  </si>
  <si>
    <t>COV</t>
  </si>
  <si>
    <t>ITMS</t>
  </si>
  <si>
    <t>FA</t>
  </si>
  <si>
    <t>Rozdiel</t>
  </si>
  <si>
    <t>Podiel na oprávnených výdavkoch</t>
  </si>
  <si>
    <t>Nenávratný fin. príspevok</t>
  </si>
  <si>
    <t>Iné neoprávnené výdavky</t>
  </si>
  <si>
    <t>DPH</t>
  </si>
  <si>
    <t>Rozdelenie celkových oprávnených výdavkov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</si>
</sst>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0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181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181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9" fontId="0" fillId="0" borderId="0" xfId="47" applyFont="1" applyBorder="1" applyAlignment="1" applyProtection="1">
      <alignment horizontal="center"/>
      <protection hidden="1"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9" fontId="0" fillId="24" borderId="0" xfId="0" applyNumberFormat="1" applyFill="1" applyAlignment="1">
      <alignment/>
    </xf>
    <xf numFmtId="197" fontId="0" fillId="24" borderId="0" xfId="0" applyNumberFormat="1" applyFill="1" applyAlignment="1">
      <alignment/>
    </xf>
    <xf numFmtId="199" fontId="0" fillId="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180" fontId="0" fillId="24" borderId="0" xfId="0" applyNumberFormat="1" applyFill="1" applyAlignment="1">
      <alignment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0" fontId="8" fillId="26" borderId="28" xfId="0" applyFont="1" applyFill="1" applyBorder="1" applyAlignment="1" applyProtection="1">
      <alignment horizontal="left" vertical="top" wrapText="1"/>
      <protection/>
    </xf>
    <xf numFmtId="0" fontId="8" fillId="26" borderId="29" xfId="0" applyFont="1" applyFill="1" applyBorder="1" applyAlignment="1" applyProtection="1">
      <alignment horizontal="left" vertical="top" wrapText="1"/>
      <protection/>
    </xf>
    <xf numFmtId="0" fontId="8" fillId="26" borderId="30" xfId="0" applyFont="1" applyFill="1" applyBorder="1" applyAlignment="1" applyProtection="1">
      <alignment horizontal="left" vertical="top" wrapText="1"/>
      <protection/>
    </xf>
    <xf numFmtId="10" fontId="9" fillId="4" borderId="28" xfId="47" applyNumberFormat="1" applyFont="1" applyFill="1" applyBorder="1" applyAlignment="1" applyProtection="1">
      <alignment horizontal="center"/>
      <protection/>
    </xf>
    <xf numFmtId="10" fontId="9" fillId="4" borderId="30" xfId="47" applyNumberFormat="1" applyFont="1" applyFill="1" applyBorder="1" applyAlignment="1" applyProtection="1">
      <alignment horizontal="center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31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31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32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 vertical="top" wrapText="1"/>
      <protection/>
    </xf>
    <xf numFmtId="0" fontId="0" fillId="4" borderId="34" xfId="0" applyFill="1" applyBorder="1" applyAlignment="1" applyProtection="1">
      <alignment horizontal="center" vertical="top" wrapText="1"/>
      <protection/>
    </xf>
    <xf numFmtId="0" fontId="0" fillId="4" borderId="35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6" xfId="0" applyFill="1" applyBorder="1" applyAlignment="1" applyProtection="1">
      <alignment vertical="top" wrapText="1"/>
      <protection/>
    </xf>
    <xf numFmtId="0" fontId="0" fillId="4" borderId="37" xfId="0" applyFill="1" applyBorder="1" applyAlignment="1" applyProtection="1">
      <alignment vertical="top" wrapText="1"/>
      <protection/>
    </xf>
    <xf numFmtId="0" fontId="0" fillId="4" borderId="38" xfId="0" applyFill="1" applyBorder="1" applyAlignment="1" applyProtection="1">
      <alignment vertical="top"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zoomScalePageLayoutView="0" workbookViewId="0" topLeftCell="A1">
      <selection activeCell="I23" sqref="I23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6" t="s">
        <v>57</v>
      </c>
    </row>
    <row r="2" ht="13.5" thickBot="1"/>
    <row r="3" spans="2:12" s="14" customFormat="1" ht="13.5" thickTop="1">
      <c r="B3" s="117"/>
      <c r="C3" s="118"/>
      <c r="D3" s="118"/>
      <c r="E3" s="118"/>
      <c r="F3" s="119"/>
      <c r="G3" s="118"/>
      <c r="H3" s="118"/>
      <c r="I3" s="118"/>
      <c r="J3" s="118"/>
      <c r="K3" s="118"/>
      <c r="L3" s="120"/>
    </row>
    <row r="4" spans="2:12" s="15" customFormat="1" ht="27" customHeight="1">
      <c r="B4" s="121"/>
      <c r="C4" s="270" t="s">
        <v>60</v>
      </c>
      <c r="D4" s="270"/>
      <c r="E4" s="270"/>
      <c r="F4" s="270"/>
      <c r="G4" s="270"/>
      <c r="H4" s="270"/>
      <c r="I4" s="270"/>
      <c r="J4" s="270"/>
      <c r="K4" s="270"/>
      <c r="L4" s="122"/>
    </row>
    <row r="5" spans="2:12" s="15" customFormat="1" ht="12.75" customHeight="1">
      <c r="B5" s="121"/>
      <c r="C5" s="51"/>
      <c r="D5" s="51"/>
      <c r="E5" s="51"/>
      <c r="F5" s="51"/>
      <c r="G5" s="51"/>
      <c r="H5" s="51"/>
      <c r="I5" s="51"/>
      <c r="J5" s="51"/>
      <c r="K5" s="51"/>
      <c r="L5" s="122"/>
    </row>
    <row r="6" spans="2:12" s="52" customFormat="1" ht="12.75">
      <c r="B6" s="123"/>
      <c r="C6" s="268" t="s">
        <v>197</v>
      </c>
      <c r="D6" s="268"/>
      <c r="E6" s="268"/>
      <c r="F6" s="268"/>
      <c r="G6" s="268"/>
      <c r="H6" s="268"/>
      <c r="I6" s="268"/>
      <c r="J6" s="268"/>
      <c r="K6" s="268"/>
      <c r="L6" s="124"/>
    </row>
    <row r="7" spans="2:12" s="14" customFormat="1" ht="12.75">
      <c r="B7" s="125"/>
      <c r="C7" s="12"/>
      <c r="D7" s="12"/>
      <c r="E7" s="12"/>
      <c r="F7" s="13"/>
      <c r="G7" s="12"/>
      <c r="H7" s="12"/>
      <c r="I7" s="12"/>
      <c r="J7" s="12"/>
      <c r="K7" s="12"/>
      <c r="L7" s="126"/>
    </row>
    <row r="8" spans="2:12" s="14" customFormat="1" ht="52.5" customHeight="1">
      <c r="B8" s="125"/>
      <c r="C8" s="270" t="s">
        <v>59</v>
      </c>
      <c r="D8" s="270"/>
      <c r="E8" s="270"/>
      <c r="F8" s="270"/>
      <c r="G8" s="270"/>
      <c r="H8" s="270"/>
      <c r="I8" s="270"/>
      <c r="J8" s="270"/>
      <c r="K8" s="270"/>
      <c r="L8" s="126"/>
    </row>
    <row r="9" spans="2:12" s="14" customFormat="1" ht="12.75">
      <c r="B9" s="125"/>
      <c r="C9" s="12"/>
      <c r="D9" s="12"/>
      <c r="E9" s="12"/>
      <c r="F9" s="13"/>
      <c r="G9" s="12"/>
      <c r="H9" s="12"/>
      <c r="I9" s="12"/>
      <c r="J9" s="12"/>
      <c r="K9" s="12"/>
      <c r="L9" s="126"/>
    </row>
    <row r="10" spans="2:12" s="14" customFormat="1" ht="65.25" customHeight="1">
      <c r="B10" s="125"/>
      <c r="C10" s="270" t="s">
        <v>93</v>
      </c>
      <c r="D10" s="270"/>
      <c r="E10" s="270"/>
      <c r="F10" s="270"/>
      <c r="G10" s="270"/>
      <c r="H10" s="270"/>
      <c r="I10" s="270"/>
      <c r="J10" s="270"/>
      <c r="K10" s="270"/>
      <c r="L10" s="126"/>
    </row>
    <row r="11" spans="2:12" s="14" customFormat="1" ht="12.75">
      <c r="B11" s="125"/>
      <c r="C11" s="51"/>
      <c r="D11" s="51"/>
      <c r="E11" s="51"/>
      <c r="F11" s="51"/>
      <c r="G11" s="51"/>
      <c r="H11" s="51"/>
      <c r="I11" s="51"/>
      <c r="J11" s="51"/>
      <c r="K11" s="51"/>
      <c r="L11" s="126"/>
    </row>
    <row r="12" spans="2:12" s="14" customFormat="1" ht="39" customHeight="1">
      <c r="B12" s="125"/>
      <c r="C12" s="270" t="s">
        <v>111</v>
      </c>
      <c r="D12" s="270"/>
      <c r="E12" s="270"/>
      <c r="F12" s="270"/>
      <c r="G12" s="270"/>
      <c r="H12" s="270"/>
      <c r="I12" s="270"/>
      <c r="J12" s="270"/>
      <c r="K12" s="270"/>
      <c r="L12" s="126"/>
    </row>
    <row r="13" spans="2:12" s="16" customFormat="1" ht="13.5" thickBot="1">
      <c r="B13" s="127"/>
      <c r="C13" s="269"/>
      <c r="D13" s="269"/>
      <c r="E13" s="269"/>
      <c r="F13" s="269"/>
      <c r="G13" s="269"/>
      <c r="H13" s="269"/>
      <c r="I13" s="269"/>
      <c r="J13" s="269"/>
      <c r="K13" s="269"/>
      <c r="L13" s="128"/>
    </row>
    <row r="14" ht="13.5" thickTop="1"/>
    <row r="16" ht="12.75"/>
    <row r="17" ht="12.75"/>
    <row r="18" ht="12.75"/>
    <row r="19" ht="12.75"/>
    <row r="20" ht="12.75"/>
    <row r="21" ht="12.75"/>
    <row r="22" ht="12.75"/>
  </sheetData>
  <sheetProtection/>
  <mergeCells count="6">
    <mergeCell ref="C13:K13"/>
    <mergeCell ref="C4:K4"/>
    <mergeCell ref="C8:K8"/>
    <mergeCell ref="C6:K6"/>
    <mergeCell ref="C10:K10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"/>
  <sheetViews>
    <sheetView showGridLines="0" zoomScale="85" zoomScaleNormal="85" zoomScalePageLayoutView="0" workbookViewId="0" topLeftCell="A1">
      <selection activeCell="B3" sqref="B3:AJ4"/>
    </sheetView>
  </sheetViews>
  <sheetFormatPr defaultColWidth="9.00390625" defaultRowHeight="12.75"/>
  <cols>
    <col min="1" max="1" width="38.875" style="78" bestFit="1" customWidth="1"/>
    <col min="2" max="16384" width="9.125" style="78" customWidth="1"/>
  </cols>
  <sheetData>
    <row r="1" spans="1:36" s="7" customFormat="1" ht="12.75">
      <c r="A1" s="50" t="s">
        <v>182</v>
      </c>
      <c r="B1" s="20">
        <f>'Peňažné toky projektu'!$B$14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ht="12.75"/>
    <row r="3" spans="1:36" ht="12.75">
      <c r="A3" s="78" t="s">
        <v>67</v>
      </c>
      <c r="B3" s="204">
        <v>0</v>
      </c>
      <c r="C3" s="204">
        <v>0</v>
      </c>
      <c r="D3" s="204">
        <v>0</v>
      </c>
      <c r="E3" s="204">
        <v>0</v>
      </c>
      <c r="F3" s="204">
        <v>0</v>
      </c>
      <c r="G3" s="204">
        <v>0</v>
      </c>
      <c r="H3" s="204">
        <v>0</v>
      </c>
      <c r="I3" s="204">
        <v>0</v>
      </c>
      <c r="J3" s="204">
        <v>0</v>
      </c>
      <c r="K3" s="204">
        <v>0</v>
      </c>
      <c r="L3" s="204">
        <v>0</v>
      </c>
      <c r="M3" s="204">
        <v>0</v>
      </c>
      <c r="N3" s="204">
        <v>0</v>
      </c>
      <c r="O3" s="204">
        <v>0</v>
      </c>
      <c r="P3" s="204">
        <v>0</v>
      </c>
      <c r="Q3" s="204">
        <v>0</v>
      </c>
      <c r="R3" s="204">
        <v>0</v>
      </c>
      <c r="S3" s="204">
        <v>0</v>
      </c>
      <c r="T3" s="204">
        <v>0</v>
      </c>
      <c r="U3" s="204">
        <v>0</v>
      </c>
      <c r="V3" s="204">
        <v>0</v>
      </c>
      <c r="W3" s="204">
        <v>0</v>
      </c>
      <c r="X3" s="204">
        <v>0</v>
      </c>
      <c r="Y3" s="204">
        <v>0</v>
      </c>
      <c r="Z3" s="204">
        <v>0</v>
      </c>
      <c r="AA3" s="204">
        <v>0</v>
      </c>
      <c r="AB3" s="204">
        <v>0</v>
      </c>
      <c r="AC3" s="204">
        <v>0</v>
      </c>
      <c r="AD3" s="204">
        <v>0</v>
      </c>
      <c r="AE3" s="204">
        <v>0</v>
      </c>
      <c r="AF3" s="204">
        <v>0</v>
      </c>
      <c r="AG3" s="204">
        <v>0</v>
      </c>
      <c r="AH3" s="204">
        <v>0</v>
      </c>
      <c r="AI3" s="204">
        <v>0</v>
      </c>
      <c r="AJ3" s="204">
        <v>0</v>
      </c>
    </row>
    <row r="4" spans="1:36" ht="12.75">
      <c r="A4" s="78" t="s">
        <v>68</v>
      </c>
      <c r="B4" s="204">
        <v>0</v>
      </c>
      <c r="C4" s="204">
        <v>0</v>
      </c>
      <c r="D4" s="204">
        <v>0</v>
      </c>
      <c r="E4" s="204">
        <v>0</v>
      </c>
      <c r="F4" s="204">
        <v>0</v>
      </c>
      <c r="G4" s="204">
        <v>0</v>
      </c>
      <c r="H4" s="204">
        <v>0</v>
      </c>
      <c r="I4" s="204">
        <v>0</v>
      </c>
      <c r="J4" s="204">
        <v>0</v>
      </c>
      <c r="K4" s="204">
        <v>0</v>
      </c>
      <c r="L4" s="204">
        <v>0</v>
      </c>
      <c r="M4" s="204">
        <v>0</v>
      </c>
      <c r="N4" s="204">
        <v>0</v>
      </c>
      <c r="O4" s="204">
        <v>0</v>
      </c>
      <c r="P4" s="204">
        <v>0</v>
      </c>
      <c r="Q4" s="204">
        <v>0</v>
      </c>
      <c r="R4" s="204">
        <v>0</v>
      </c>
      <c r="S4" s="204">
        <v>0</v>
      </c>
      <c r="T4" s="204">
        <v>0</v>
      </c>
      <c r="U4" s="204">
        <v>0</v>
      </c>
      <c r="V4" s="204">
        <v>0</v>
      </c>
      <c r="W4" s="204">
        <v>0</v>
      </c>
      <c r="X4" s="204">
        <v>0</v>
      </c>
      <c r="Y4" s="204">
        <v>0</v>
      </c>
      <c r="Z4" s="204">
        <v>0</v>
      </c>
      <c r="AA4" s="204">
        <v>0</v>
      </c>
      <c r="AB4" s="204">
        <v>0</v>
      </c>
      <c r="AC4" s="204">
        <v>0</v>
      </c>
      <c r="AD4" s="204">
        <v>0</v>
      </c>
      <c r="AE4" s="204">
        <v>0</v>
      </c>
      <c r="AF4" s="204">
        <v>0</v>
      </c>
      <c r="AG4" s="204">
        <v>0</v>
      </c>
      <c r="AH4" s="204">
        <v>0</v>
      </c>
      <c r="AI4" s="204">
        <v>0</v>
      </c>
      <c r="AJ4" s="204">
        <v>0</v>
      </c>
    </row>
    <row r="5" ht="12.75"/>
    <row r="6" spans="1:36" ht="12.75">
      <c r="A6" s="78" t="s">
        <v>69</v>
      </c>
      <c r="B6" s="87" t="e">
        <f>B4/B3</f>
        <v>#DIV/0!</v>
      </c>
      <c r="C6" s="87" t="e">
        <f aca="true" t="shared" si="1" ref="C6:AJ6">C4/C3</f>
        <v>#DIV/0!</v>
      </c>
      <c r="D6" s="87" t="e">
        <f t="shared" si="1"/>
        <v>#DIV/0!</v>
      </c>
      <c r="E6" s="87" t="e">
        <f t="shared" si="1"/>
        <v>#DIV/0!</v>
      </c>
      <c r="F6" s="87" t="e">
        <f t="shared" si="1"/>
        <v>#DIV/0!</v>
      </c>
      <c r="G6" s="87" t="e">
        <f t="shared" si="1"/>
        <v>#DIV/0!</v>
      </c>
      <c r="H6" s="87" t="e">
        <f t="shared" si="1"/>
        <v>#DIV/0!</v>
      </c>
      <c r="I6" s="87" t="e">
        <f t="shared" si="1"/>
        <v>#DIV/0!</v>
      </c>
      <c r="J6" s="87" t="e">
        <f t="shared" si="1"/>
        <v>#DIV/0!</v>
      </c>
      <c r="K6" s="87" t="e">
        <f t="shared" si="1"/>
        <v>#DIV/0!</v>
      </c>
      <c r="L6" s="87" t="e">
        <f t="shared" si="1"/>
        <v>#DIV/0!</v>
      </c>
      <c r="M6" s="87" t="e">
        <f t="shared" si="1"/>
        <v>#DIV/0!</v>
      </c>
      <c r="N6" s="87" t="e">
        <f t="shared" si="1"/>
        <v>#DIV/0!</v>
      </c>
      <c r="O6" s="87" t="e">
        <f t="shared" si="1"/>
        <v>#DIV/0!</v>
      </c>
      <c r="P6" s="87" t="e">
        <f t="shared" si="1"/>
        <v>#DIV/0!</v>
      </c>
      <c r="Q6" s="87" t="e">
        <f t="shared" si="1"/>
        <v>#DIV/0!</v>
      </c>
      <c r="R6" s="87" t="e">
        <f t="shared" si="1"/>
        <v>#DIV/0!</v>
      </c>
      <c r="S6" s="87" t="e">
        <f t="shared" si="1"/>
        <v>#DIV/0!</v>
      </c>
      <c r="T6" s="87" t="e">
        <f t="shared" si="1"/>
        <v>#DIV/0!</v>
      </c>
      <c r="U6" s="87" t="e">
        <f t="shared" si="1"/>
        <v>#DIV/0!</v>
      </c>
      <c r="V6" s="87" t="e">
        <f t="shared" si="1"/>
        <v>#DIV/0!</v>
      </c>
      <c r="W6" s="87" t="e">
        <f t="shared" si="1"/>
        <v>#DIV/0!</v>
      </c>
      <c r="X6" s="87" t="e">
        <f t="shared" si="1"/>
        <v>#DIV/0!</v>
      </c>
      <c r="Y6" s="87" t="e">
        <f t="shared" si="1"/>
        <v>#DIV/0!</v>
      </c>
      <c r="Z6" s="87" t="e">
        <f t="shared" si="1"/>
        <v>#DIV/0!</v>
      </c>
      <c r="AA6" s="87" t="e">
        <f t="shared" si="1"/>
        <v>#DIV/0!</v>
      </c>
      <c r="AB6" s="87" t="e">
        <f t="shared" si="1"/>
        <v>#DIV/0!</v>
      </c>
      <c r="AC6" s="87" t="e">
        <f t="shared" si="1"/>
        <v>#DIV/0!</v>
      </c>
      <c r="AD6" s="87" t="e">
        <f t="shared" si="1"/>
        <v>#DIV/0!</v>
      </c>
      <c r="AE6" s="87" t="e">
        <f t="shared" si="1"/>
        <v>#DIV/0!</v>
      </c>
      <c r="AF6" s="87" t="e">
        <f t="shared" si="1"/>
        <v>#DIV/0!</v>
      </c>
      <c r="AG6" s="87" t="e">
        <f t="shared" si="1"/>
        <v>#DIV/0!</v>
      </c>
      <c r="AH6" s="87" t="e">
        <f t="shared" si="1"/>
        <v>#DIV/0!</v>
      </c>
      <c r="AI6" s="87" t="e">
        <f t="shared" si="1"/>
        <v>#DIV/0!</v>
      </c>
      <c r="AJ6" s="87" t="e">
        <f t="shared" si="1"/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B37" sqref="B37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8" customFormat="1" ht="12.75" hidden="1">
      <c r="B1" s="157" t="s">
        <v>148</v>
      </c>
    </row>
    <row r="2" s="158" customFormat="1" ht="12.75" hidden="1"/>
    <row r="3" spans="2:10" s="158" customFormat="1" ht="12.75" hidden="1">
      <c r="B3" s="159" t="s">
        <v>132</v>
      </c>
      <c r="C3" s="159" t="s">
        <v>139</v>
      </c>
      <c r="J3" s="158" t="s">
        <v>141</v>
      </c>
    </row>
    <row r="4" spans="2:12" s="158" customFormat="1" ht="12.75" hidden="1">
      <c r="B4" s="160">
        <f>SUM('Peňažné toky projektu'!B42:AJ42)</f>
        <v>0</v>
      </c>
      <c r="C4" s="159" t="b">
        <f>AND(B4&lt;&gt;0)</f>
        <v>0</v>
      </c>
      <c r="J4" s="159" t="b">
        <f>AND(COUNTIF(F20:AK20,"&lt;0")&lt;=0)</f>
        <v>1</v>
      </c>
      <c r="L4" s="158" t="s">
        <v>140</v>
      </c>
    </row>
    <row r="5" spans="2:3" s="158" customFormat="1" ht="12.75" hidden="1">
      <c r="B5" s="159"/>
      <c r="C5" s="159"/>
    </row>
    <row r="6" spans="2:10" s="158" customFormat="1" ht="12.75" hidden="1">
      <c r="B6" s="159" t="s">
        <v>120</v>
      </c>
      <c r="C6" s="159" t="s">
        <v>137</v>
      </c>
      <c r="J6" s="158" t="s">
        <v>143</v>
      </c>
    </row>
    <row r="7" spans="2:10" s="158" customFormat="1" ht="12.75" hidden="1">
      <c r="B7" s="160">
        <f>SUM(Úver!B8:AJ8)</f>
        <v>0</v>
      </c>
      <c r="C7" s="159" t="b">
        <f>OR(B7&gt;0,B10&gt;0)</f>
        <v>0</v>
      </c>
      <c r="J7" s="159" t="b">
        <f>AND(COUNTIF(C24:AK24,"&lt;0")&lt;=0)</f>
        <v>1</v>
      </c>
    </row>
    <row r="8" spans="2:3" s="158" customFormat="1" ht="12.75" hidden="1">
      <c r="B8" s="159"/>
      <c r="C8" s="159"/>
    </row>
    <row r="9" spans="2:3" s="158" customFormat="1" ht="12.75" hidden="1">
      <c r="B9" s="159" t="s">
        <v>133</v>
      </c>
      <c r="C9" s="159" t="s">
        <v>136</v>
      </c>
    </row>
    <row r="10" spans="2:3" s="158" customFormat="1" ht="12.75" hidden="1">
      <c r="B10" s="160">
        <f>SUM(Úver!B11:AJ11)</f>
        <v>0</v>
      </c>
      <c r="C10" s="159" t="b">
        <f>AND(B7=B10)</f>
        <v>1</v>
      </c>
    </row>
    <row r="11" spans="2:3" s="158" customFormat="1" ht="12.75" hidden="1">
      <c r="B11" s="159"/>
      <c r="C11" s="159"/>
    </row>
    <row r="12" spans="2:6" s="158" customFormat="1" ht="12.75" hidden="1">
      <c r="B12" s="161" t="s">
        <v>134</v>
      </c>
      <c r="C12" s="161" t="s">
        <v>138</v>
      </c>
      <c r="D12" s="161"/>
      <c r="E12" s="161"/>
      <c r="F12" s="161"/>
    </row>
    <row r="13" spans="2:6" s="158" customFormat="1" ht="12.75" hidden="1">
      <c r="B13" s="173">
        <f>(CelkoveInvVydavky-NFP-'Investičné výdavky'!C9)/1000</f>
        <v>0</v>
      </c>
      <c r="C13" s="161" t="b">
        <f>AND(B7=B13)</f>
        <v>1</v>
      </c>
      <c r="D13" s="162"/>
      <c r="E13" s="162"/>
      <c r="F13" s="162"/>
    </row>
    <row r="14" s="158" customFormat="1" ht="12.75" hidden="1"/>
    <row r="15" s="158" customFormat="1" ht="12.75" hidden="1"/>
    <row r="16" spans="2:37" s="158" customFormat="1" ht="12.75" hidden="1">
      <c r="B16" s="158" t="s">
        <v>142</v>
      </c>
      <c r="C16" s="163">
        <f>'Peňažné toky projektu'!$B$14</f>
        <v>2009</v>
      </c>
      <c r="D16" s="163">
        <f>C16+1</f>
        <v>2010</v>
      </c>
      <c r="E16" s="163">
        <f aca="true" t="shared" si="0" ref="E16:AK16">D16+1</f>
        <v>2011</v>
      </c>
      <c r="F16" s="163">
        <f t="shared" si="0"/>
        <v>2012</v>
      </c>
      <c r="G16" s="163">
        <f t="shared" si="0"/>
        <v>2013</v>
      </c>
      <c r="H16" s="163">
        <f t="shared" si="0"/>
        <v>2014</v>
      </c>
      <c r="I16" s="163">
        <f t="shared" si="0"/>
        <v>2015</v>
      </c>
      <c r="J16" s="163">
        <f t="shared" si="0"/>
        <v>2016</v>
      </c>
      <c r="K16" s="163">
        <f t="shared" si="0"/>
        <v>2017</v>
      </c>
      <c r="L16" s="163">
        <f t="shared" si="0"/>
        <v>2018</v>
      </c>
      <c r="M16" s="163">
        <f t="shared" si="0"/>
        <v>2019</v>
      </c>
      <c r="N16" s="163">
        <f t="shared" si="0"/>
        <v>2020</v>
      </c>
      <c r="O16" s="163">
        <f t="shared" si="0"/>
        <v>2021</v>
      </c>
      <c r="P16" s="163">
        <f t="shared" si="0"/>
        <v>2022</v>
      </c>
      <c r="Q16" s="163">
        <f t="shared" si="0"/>
        <v>2023</v>
      </c>
      <c r="R16" s="163">
        <f t="shared" si="0"/>
        <v>2024</v>
      </c>
      <c r="S16" s="163">
        <f t="shared" si="0"/>
        <v>2025</v>
      </c>
      <c r="T16" s="163">
        <f t="shared" si="0"/>
        <v>2026</v>
      </c>
      <c r="U16" s="163">
        <f t="shared" si="0"/>
        <v>2027</v>
      </c>
      <c r="V16" s="163">
        <f t="shared" si="0"/>
        <v>2028</v>
      </c>
      <c r="W16" s="163">
        <f t="shared" si="0"/>
        <v>2029</v>
      </c>
      <c r="X16" s="163">
        <f t="shared" si="0"/>
        <v>2030</v>
      </c>
      <c r="Y16" s="163">
        <f t="shared" si="0"/>
        <v>2031</v>
      </c>
      <c r="Z16" s="163">
        <f t="shared" si="0"/>
        <v>2032</v>
      </c>
      <c r="AA16" s="163">
        <f t="shared" si="0"/>
        <v>2033</v>
      </c>
      <c r="AB16" s="163">
        <f t="shared" si="0"/>
        <v>2034</v>
      </c>
      <c r="AC16" s="163">
        <f t="shared" si="0"/>
        <v>2035</v>
      </c>
      <c r="AD16" s="163">
        <f t="shared" si="0"/>
        <v>2036</v>
      </c>
      <c r="AE16" s="163">
        <f t="shared" si="0"/>
        <v>2037</v>
      </c>
      <c r="AF16" s="163">
        <f t="shared" si="0"/>
        <v>2038</v>
      </c>
      <c r="AG16" s="163">
        <f t="shared" si="0"/>
        <v>2039</v>
      </c>
      <c r="AH16" s="163">
        <f t="shared" si="0"/>
        <v>2040</v>
      </c>
      <c r="AI16" s="163">
        <f t="shared" si="0"/>
        <v>2041</v>
      </c>
      <c r="AJ16" s="163">
        <f t="shared" si="0"/>
        <v>2042</v>
      </c>
      <c r="AK16" s="163">
        <f t="shared" si="0"/>
        <v>2043</v>
      </c>
    </row>
    <row r="17" spans="2:37" s="158" customFormat="1" ht="12.75" hidden="1">
      <c r="B17" s="71" t="s">
        <v>95</v>
      </c>
      <c r="C17" s="98">
        <f>'Peňažné toky projektu'!B18</f>
        <v>0</v>
      </c>
      <c r="D17" s="98">
        <f>'Peňažné toky projektu'!C18</f>
        <v>0</v>
      </c>
      <c r="E17" s="98">
        <f>'Peňažné toky projektu'!D18</f>
        <v>0</v>
      </c>
      <c r="F17" s="98">
        <f>'Peňažné toky projektu'!E18</f>
        <v>0</v>
      </c>
      <c r="G17" s="98">
        <f>'Peňažné toky projektu'!F18</f>
        <v>0</v>
      </c>
      <c r="H17" s="98">
        <f>'Peňažné toky projektu'!G18</f>
        <v>0</v>
      </c>
      <c r="I17" s="98">
        <f>'Peňažné toky projektu'!H18</f>
        <v>0</v>
      </c>
      <c r="J17" s="98">
        <f>'Peňažné toky projektu'!I18</f>
        <v>0</v>
      </c>
      <c r="K17" s="98">
        <f>'Peňažné toky projektu'!J18</f>
        <v>0</v>
      </c>
      <c r="L17" s="98">
        <f>'Peňažné toky projektu'!K18</f>
        <v>0</v>
      </c>
      <c r="M17" s="98">
        <f>'Peňažné toky projektu'!L18</f>
        <v>0</v>
      </c>
      <c r="N17" s="98">
        <f>'Peňažné toky projektu'!M18</f>
        <v>0</v>
      </c>
      <c r="O17" s="98">
        <f>'Peňažné toky projektu'!N18</f>
        <v>0</v>
      </c>
      <c r="P17" s="98">
        <f>'Peňažné toky projektu'!O18</f>
        <v>0</v>
      </c>
      <c r="Q17" s="98">
        <f>'Peňažné toky projektu'!P18</f>
        <v>0</v>
      </c>
      <c r="R17" s="98">
        <f>'Peňažné toky projektu'!Q18</f>
        <v>0</v>
      </c>
      <c r="S17" s="98">
        <f>'Peňažné toky projektu'!R18</f>
        <v>0</v>
      </c>
      <c r="T17" s="98">
        <f>'Peňažné toky projektu'!S18</f>
        <v>0</v>
      </c>
      <c r="U17" s="98">
        <f>'Peňažné toky projektu'!T18</f>
        <v>0</v>
      </c>
      <c r="V17" s="98">
        <f>'Peňažné toky projektu'!U18</f>
        <v>0</v>
      </c>
      <c r="W17" s="98">
        <f>'Peňažné toky projektu'!V18</f>
        <v>0</v>
      </c>
      <c r="X17" s="98">
        <f>'Peňažné toky projektu'!W18</f>
        <v>0</v>
      </c>
      <c r="Y17" s="98">
        <f>'Peňažné toky projektu'!X18</f>
        <v>0</v>
      </c>
      <c r="Z17" s="98">
        <f>'Peňažné toky projektu'!Y18</f>
        <v>0</v>
      </c>
      <c r="AA17" s="98">
        <f>'Peňažné toky projektu'!Z18</f>
        <v>0</v>
      </c>
      <c r="AB17" s="98">
        <f>'Peňažné toky projektu'!AA18</f>
        <v>0</v>
      </c>
      <c r="AC17" s="98">
        <f>'Peňažné toky projektu'!AB18</f>
        <v>0</v>
      </c>
      <c r="AD17" s="98">
        <f>'Peňažné toky projektu'!AC18</f>
        <v>0</v>
      </c>
      <c r="AE17" s="98">
        <f>'Peňažné toky projektu'!AD18</f>
        <v>0</v>
      </c>
      <c r="AF17" s="98">
        <f>'Peňažné toky projektu'!AE18</f>
        <v>0</v>
      </c>
      <c r="AG17" s="98">
        <f>'Peňažné toky projektu'!AF18</f>
        <v>0</v>
      </c>
      <c r="AH17" s="98">
        <f>'Peňažné toky projektu'!AG18</f>
        <v>0</v>
      </c>
      <c r="AI17" s="98">
        <f>'Peňažné toky projektu'!AH18</f>
        <v>0</v>
      </c>
      <c r="AJ17" s="98">
        <f>'Peňažné toky projektu'!AI18</f>
        <v>0</v>
      </c>
      <c r="AK17" s="98">
        <f>'Peňažné toky projektu'!AJ18</f>
        <v>0</v>
      </c>
    </row>
    <row r="18" spans="2:37" s="158" customFormat="1" ht="12.75" hidden="1">
      <c r="B18" s="71" t="s">
        <v>96</v>
      </c>
      <c r="C18" s="98">
        <f>'Peňažné toky projektu'!B24</f>
        <v>0</v>
      </c>
      <c r="D18" s="98">
        <f>'Peňažné toky projektu'!C24</f>
        <v>0</v>
      </c>
      <c r="E18" s="98">
        <f>'Peňažné toky projektu'!D24</f>
        <v>0</v>
      </c>
      <c r="F18" s="98">
        <f>'Peňažné toky projektu'!E24</f>
        <v>0</v>
      </c>
      <c r="G18" s="98">
        <f>'Peňažné toky projektu'!F24</f>
        <v>0</v>
      </c>
      <c r="H18" s="98">
        <f>'Peňažné toky projektu'!G24</f>
        <v>0</v>
      </c>
      <c r="I18" s="98">
        <f>'Peňažné toky projektu'!H24</f>
        <v>0</v>
      </c>
      <c r="J18" s="98">
        <f>'Peňažné toky projektu'!I24</f>
        <v>0</v>
      </c>
      <c r="K18" s="98">
        <f>'Peňažné toky projektu'!J24</f>
        <v>0</v>
      </c>
      <c r="L18" s="98">
        <f>'Peňažné toky projektu'!K24</f>
        <v>0</v>
      </c>
      <c r="M18" s="98">
        <f>'Peňažné toky projektu'!L24</f>
        <v>0</v>
      </c>
      <c r="N18" s="98">
        <f>'Peňažné toky projektu'!M24</f>
        <v>0</v>
      </c>
      <c r="O18" s="98">
        <f>'Peňažné toky projektu'!N24</f>
        <v>0</v>
      </c>
      <c r="P18" s="98">
        <f>'Peňažné toky projektu'!O24</f>
        <v>0</v>
      </c>
      <c r="Q18" s="98">
        <f>'Peňažné toky projektu'!P24</f>
        <v>0</v>
      </c>
      <c r="R18" s="98">
        <f>'Peňažné toky projektu'!Q24</f>
        <v>0</v>
      </c>
      <c r="S18" s="98">
        <f>'Peňažné toky projektu'!R24</f>
        <v>0</v>
      </c>
      <c r="T18" s="98">
        <f>'Peňažné toky projektu'!S24</f>
        <v>0</v>
      </c>
      <c r="U18" s="98">
        <f>'Peňažné toky projektu'!T24</f>
        <v>0</v>
      </c>
      <c r="V18" s="98">
        <f>'Peňažné toky projektu'!U24</f>
        <v>0</v>
      </c>
      <c r="W18" s="98">
        <f>'Peňažné toky projektu'!V24</f>
        <v>0</v>
      </c>
      <c r="X18" s="98">
        <f>'Peňažné toky projektu'!W24</f>
        <v>0</v>
      </c>
      <c r="Y18" s="98">
        <f>'Peňažné toky projektu'!X24</f>
        <v>0</v>
      </c>
      <c r="Z18" s="98">
        <f>'Peňažné toky projektu'!Y24</f>
        <v>0</v>
      </c>
      <c r="AA18" s="98">
        <f>'Peňažné toky projektu'!Z24</f>
        <v>0</v>
      </c>
      <c r="AB18" s="98">
        <f>'Peňažné toky projektu'!AA24</f>
        <v>0</v>
      </c>
      <c r="AC18" s="98">
        <f>'Peňažné toky projektu'!AB24</f>
        <v>0</v>
      </c>
      <c r="AD18" s="98">
        <f>'Peňažné toky projektu'!AC24</f>
        <v>0</v>
      </c>
      <c r="AE18" s="98">
        <f>'Peňažné toky projektu'!AD24</f>
        <v>0</v>
      </c>
      <c r="AF18" s="98">
        <f>'Peňažné toky projektu'!AE24</f>
        <v>0</v>
      </c>
      <c r="AG18" s="98">
        <f>'Peňažné toky projektu'!AF24</f>
        <v>0</v>
      </c>
      <c r="AH18" s="98">
        <f>'Peňažné toky projektu'!AG24</f>
        <v>0</v>
      </c>
      <c r="AI18" s="98">
        <f>'Peňažné toky projektu'!AH24</f>
        <v>0</v>
      </c>
      <c r="AJ18" s="98">
        <f>'Peňažné toky projektu'!AI24</f>
        <v>0</v>
      </c>
      <c r="AK18" s="98">
        <f>'Peňažné toky projektu'!AJ24</f>
        <v>0</v>
      </c>
    </row>
    <row r="19" spans="2:37" s="158" customFormat="1" ht="12.75" hidden="1">
      <c r="B19" s="71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</row>
    <row r="20" spans="2:37" s="158" customFormat="1" ht="12.75" hidden="1">
      <c r="B20" s="71" t="s">
        <v>135</v>
      </c>
      <c r="C20" s="156">
        <f>C17-C18</f>
        <v>0</v>
      </c>
      <c r="D20" s="156">
        <f aca="true" t="shared" si="1" ref="D20:AK20">D17-D18</f>
        <v>0</v>
      </c>
      <c r="E20" s="156">
        <f t="shared" si="1"/>
        <v>0</v>
      </c>
      <c r="F20" s="156">
        <f t="shared" si="1"/>
        <v>0</v>
      </c>
      <c r="G20" s="156">
        <f t="shared" si="1"/>
        <v>0</v>
      </c>
      <c r="H20" s="156">
        <f t="shared" si="1"/>
        <v>0</v>
      </c>
      <c r="I20" s="156">
        <f t="shared" si="1"/>
        <v>0</v>
      </c>
      <c r="J20" s="156">
        <f t="shared" si="1"/>
        <v>0</v>
      </c>
      <c r="K20" s="156">
        <f t="shared" si="1"/>
        <v>0</v>
      </c>
      <c r="L20" s="156">
        <f t="shared" si="1"/>
        <v>0</v>
      </c>
      <c r="M20" s="156">
        <f t="shared" si="1"/>
        <v>0</v>
      </c>
      <c r="N20" s="156">
        <f t="shared" si="1"/>
        <v>0</v>
      </c>
      <c r="O20" s="156">
        <f t="shared" si="1"/>
        <v>0</v>
      </c>
      <c r="P20" s="156">
        <f t="shared" si="1"/>
        <v>0</v>
      </c>
      <c r="Q20" s="156">
        <f t="shared" si="1"/>
        <v>0</v>
      </c>
      <c r="R20" s="156">
        <f t="shared" si="1"/>
        <v>0</v>
      </c>
      <c r="S20" s="156">
        <f t="shared" si="1"/>
        <v>0</v>
      </c>
      <c r="T20" s="156">
        <f t="shared" si="1"/>
        <v>0</v>
      </c>
      <c r="U20" s="156">
        <f t="shared" si="1"/>
        <v>0</v>
      </c>
      <c r="V20" s="156">
        <f t="shared" si="1"/>
        <v>0</v>
      </c>
      <c r="W20" s="156">
        <f t="shared" si="1"/>
        <v>0</v>
      </c>
      <c r="X20" s="156">
        <f t="shared" si="1"/>
        <v>0</v>
      </c>
      <c r="Y20" s="156">
        <f t="shared" si="1"/>
        <v>0</v>
      </c>
      <c r="Z20" s="156">
        <f t="shared" si="1"/>
        <v>0</v>
      </c>
      <c r="AA20" s="156">
        <f t="shared" si="1"/>
        <v>0</v>
      </c>
      <c r="AB20" s="156">
        <f t="shared" si="1"/>
        <v>0</v>
      </c>
      <c r="AC20" s="156">
        <f t="shared" si="1"/>
        <v>0</v>
      </c>
      <c r="AD20" s="156">
        <f t="shared" si="1"/>
        <v>0</v>
      </c>
      <c r="AE20" s="156">
        <f t="shared" si="1"/>
        <v>0</v>
      </c>
      <c r="AF20" s="156">
        <f t="shared" si="1"/>
        <v>0</v>
      </c>
      <c r="AG20" s="156">
        <f t="shared" si="1"/>
        <v>0</v>
      </c>
      <c r="AH20" s="156">
        <f t="shared" si="1"/>
        <v>0</v>
      </c>
      <c r="AI20" s="156">
        <f t="shared" si="1"/>
        <v>0</v>
      </c>
      <c r="AJ20" s="156">
        <f t="shared" si="1"/>
        <v>0</v>
      </c>
      <c r="AK20" s="156">
        <f t="shared" si="1"/>
        <v>0</v>
      </c>
    </row>
    <row r="21" spans="2:37" s="158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 t="e">
        <f t="shared" si="2"/>
        <v>#DIV/0!</v>
      </c>
      <c r="G21" s="74" t="e">
        <f t="shared" si="2"/>
        <v>#DIV/0!</v>
      </c>
      <c r="H21" s="74" t="e">
        <f t="shared" si="2"/>
        <v>#DIV/0!</v>
      </c>
      <c r="I21" s="74" t="e">
        <f t="shared" si="2"/>
        <v>#DIV/0!</v>
      </c>
      <c r="J21" s="74" t="e">
        <f t="shared" si="2"/>
        <v>#DIV/0!</v>
      </c>
      <c r="K21" s="74" t="e">
        <f t="shared" si="2"/>
        <v>#DIV/0!</v>
      </c>
      <c r="L21" s="74" t="e">
        <f t="shared" si="2"/>
        <v>#DIV/0!</v>
      </c>
      <c r="M21" s="74" t="e">
        <f t="shared" si="2"/>
        <v>#DIV/0!</v>
      </c>
      <c r="N21" s="74" t="e">
        <f t="shared" si="2"/>
        <v>#DIV/0!</v>
      </c>
      <c r="O21" s="74" t="e">
        <f t="shared" si="2"/>
        <v>#DIV/0!</v>
      </c>
      <c r="P21" s="74" t="e">
        <f t="shared" si="2"/>
        <v>#DIV/0!</v>
      </c>
      <c r="Q21" s="74" t="e">
        <f t="shared" si="2"/>
        <v>#DIV/0!</v>
      </c>
      <c r="R21" s="74" t="e">
        <f t="shared" si="2"/>
        <v>#DIV/0!</v>
      </c>
      <c r="S21" s="74" t="e">
        <f t="shared" si="2"/>
        <v>#DIV/0!</v>
      </c>
      <c r="T21" s="74" t="e">
        <f t="shared" si="2"/>
        <v>#DIV/0!</v>
      </c>
      <c r="U21" s="74" t="e">
        <f t="shared" si="2"/>
        <v>#DIV/0!</v>
      </c>
      <c r="V21" s="74" t="e">
        <f t="shared" si="2"/>
        <v>#DIV/0!</v>
      </c>
      <c r="W21" s="74" t="e">
        <f t="shared" si="2"/>
        <v>#DIV/0!</v>
      </c>
      <c r="X21" s="74" t="e">
        <f t="shared" si="2"/>
        <v>#DIV/0!</v>
      </c>
      <c r="Y21" s="74" t="e">
        <f t="shared" si="2"/>
        <v>#DIV/0!</v>
      </c>
      <c r="Z21" s="74" t="e">
        <f t="shared" si="2"/>
        <v>#DIV/0!</v>
      </c>
      <c r="AA21" s="74" t="e">
        <f t="shared" si="2"/>
        <v>#DIV/0!</v>
      </c>
      <c r="AB21" s="74" t="e">
        <f t="shared" si="2"/>
        <v>#DIV/0!</v>
      </c>
      <c r="AC21" s="74" t="e">
        <f t="shared" si="2"/>
        <v>#DIV/0!</v>
      </c>
      <c r="AD21" s="74" t="e">
        <f t="shared" si="2"/>
        <v>#DIV/0!</v>
      </c>
      <c r="AE21" s="74" t="e">
        <f t="shared" si="2"/>
        <v>#DIV/0!</v>
      </c>
      <c r="AF21" s="74" t="e">
        <f t="shared" si="2"/>
        <v>#DIV/0!</v>
      </c>
      <c r="AG21" s="74" t="e">
        <f t="shared" si="2"/>
        <v>#DIV/0!</v>
      </c>
      <c r="AH21" s="74" t="e">
        <f t="shared" si="2"/>
        <v>#DIV/0!</v>
      </c>
      <c r="AI21" s="74" t="e">
        <f t="shared" si="2"/>
        <v>#DIV/0!</v>
      </c>
      <c r="AJ21" s="74" t="e">
        <f t="shared" si="2"/>
        <v>#DIV/0!</v>
      </c>
      <c r="AK21" s="74" t="e">
        <f t="shared" si="2"/>
        <v>#DIV/0!</v>
      </c>
    </row>
    <row r="22" spans="2:37" s="158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 t="e">
        <f t="shared" si="3"/>
        <v>#DIV/0!</v>
      </c>
      <c r="G22" s="74" t="e">
        <f t="shared" si="3"/>
        <v>#DIV/0!</v>
      </c>
      <c r="H22" s="74" t="e">
        <f t="shared" si="3"/>
        <v>#DIV/0!</v>
      </c>
      <c r="I22" s="74" t="e">
        <f t="shared" si="3"/>
        <v>#DIV/0!</v>
      </c>
      <c r="J22" s="74" t="e">
        <f t="shared" si="3"/>
        <v>#DIV/0!</v>
      </c>
      <c r="K22" s="74" t="e">
        <f t="shared" si="3"/>
        <v>#DIV/0!</v>
      </c>
      <c r="L22" s="74" t="e">
        <f t="shared" si="3"/>
        <v>#DIV/0!</v>
      </c>
      <c r="M22" s="74" t="e">
        <f t="shared" si="3"/>
        <v>#DIV/0!</v>
      </c>
      <c r="N22" s="74" t="e">
        <f t="shared" si="3"/>
        <v>#DIV/0!</v>
      </c>
      <c r="O22" s="74" t="e">
        <f t="shared" si="3"/>
        <v>#DIV/0!</v>
      </c>
      <c r="P22" s="74" t="e">
        <f t="shared" si="3"/>
        <v>#DIV/0!</v>
      </c>
      <c r="Q22" s="74" t="e">
        <f t="shared" si="3"/>
        <v>#DIV/0!</v>
      </c>
      <c r="R22" s="74" t="e">
        <f t="shared" si="3"/>
        <v>#DIV/0!</v>
      </c>
      <c r="S22" s="74" t="e">
        <f t="shared" si="3"/>
        <v>#DIV/0!</v>
      </c>
      <c r="T22" s="74" t="e">
        <f t="shared" si="3"/>
        <v>#DIV/0!</v>
      </c>
      <c r="U22" s="74" t="e">
        <f t="shared" si="3"/>
        <v>#DIV/0!</v>
      </c>
      <c r="V22" s="74" t="e">
        <f t="shared" si="3"/>
        <v>#DIV/0!</v>
      </c>
      <c r="W22" s="74" t="e">
        <f t="shared" si="3"/>
        <v>#DIV/0!</v>
      </c>
      <c r="X22" s="74" t="e">
        <f t="shared" si="3"/>
        <v>#DIV/0!</v>
      </c>
      <c r="Y22" s="74" t="e">
        <f t="shared" si="3"/>
        <v>#DIV/0!</v>
      </c>
      <c r="Z22" s="74" t="e">
        <f t="shared" si="3"/>
        <v>#DIV/0!</v>
      </c>
      <c r="AA22" s="74" t="e">
        <f t="shared" si="3"/>
        <v>#DIV/0!</v>
      </c>
      <c r="AB22" s="74" t="e">
        <f t="shared" si="3"/>
        <v>#DIV/0!</v>
      </c>
      <c r="AC22" s="74" t="e">
        <f t="shared" si="3"/>
        <v>#DIV/0!</v>
      </c>
      <c r="AD22" s="74" t="e">
        <f t="shared" si="3"/>
        <v>#DIV/0!</v>
      </c>
      <c r="AE22" s="74" t="e">
        <f t="shared" si="3"/>
        <v>#DIV/0!</v>
      </c>
      <c r="AF22" s="74" t="e">
        <f t="shared" si="3"/>
        <v>#DIV/0!</v>
      </c>
      <c r="AG22" s="74" t="e">
        <f t="shared" si="3"/>
        <v>#DIV/0!</v>
      </c>
      <c r="AH22" s="74" t="e">
        <f t="shared" si="3"/>
        <v>#DIV/0!</v>
      </c>
      <c r="AI22" s="74" t="e">
        <f t="shared" si="3"/>
        <v>#DIV/0!</v>
      </c>
      <c r="AJ22" s="74" t="e">
        <f t="shared" si="3"/>
        <v>#DIV/0!</v>
      </c>
      <c r="AK22" s="74" t="e">
        <f t="shared" si="3"/>
        <v>#DIV/0!</v>
      </c>
    </row>
    <row r="23" s="158" customFormat="1" ht="12.75" hidden="1"/>
    <row r="24" spans="2:37" s="158" customFormat="1" ht="12.75" hidden="1">
      <c r="B24" s="164" t="s">
        <v>15</v>
      </c>
      <c r="C24" s="156">
        <f>'Peňažné toky projektu'!B32</f>
        <v>0</v>
      </c>
      <c r="D24" s="156">
        <f>'Peňažné toky projektu'!C32</f>
        <v>0</v>
      </c>
      <c r="E24" s="156">
        <f>'Peňažné toky projektu'!D32</f>
        <v>0</v>
      </c>
      <c r="F24" s="156">
        <f>'Peňažné toky projektu'!E32</f>
        <v>0</v>
      </c>
      <c r="G24" s="156">
        <f>'Peňažné toky projektu'!F32</f>
        <v>0</v>
      </c>
      <c r="H24" s="156">
        <f>'Peňažné toky projektu'!G32</f>
        <v>0</v>
      </c>
      <c r="I24" s="156">
        <f>'Peňažné toky projektu'!H32</f>
        <v>0</v>
      </c>
      <c r="J24" s="156">
        <f>'Peňažné toky projektu'!I32</f>
        <v>0</v>
      </c>
      <c r="K24" s="156">
        <f>'Peňažné toky projektu'!J32</f>
        <v>0</v>
      </c>
      <c r="L24" s="156">
        <f>'Peňažné toky projektu'!K32</f>
        <v>0</v>
      </c>
      <c r="M24" s="156">
        <f>'Peňažné toky projektu'!L32</f>
        <v>0</v>
      </c>
      <c r="N24" s="156">
        <f>'Peňažné toky projektu'!M32</f>
        <v>0</v>
      </c>
      <c r="O24" s="156">
        <f>'Peňažné toky projektu'!N32</f>
        <v>0</v>
      </c>
      <c r="P24" s="156">
        <f>'Peňažné toky projektu'!O32</f>
        <v>0</v>
      </c>
      <c r="Q24" s="156">
        <f>'Peňažné toky projektu'!P32</f>
        <v>0</v>
      </c>
      <c r="R24" s="156">
        <f>'Peňažné toky projektu'!Q32</f>
        <v>0</v>
      </c>
      <c r="S24" s="156">
        <f>'Peňažné toky projektu'!R32</f>
        <v>0</v>
      </c>
      <c r="T24" s="156">
        <f>'Peňažné toky projektu'!S32</f>
        <v>0</v>
      </c>
      <c r="U24" s="156">
        <f>'Peňažné toky projektu'!T32</f>
        <v>0</v>
      </c>
      <c r="V24" s="156">
        <f>'Peňažné toky projektu'!U32</f>
        <v>0</v>
      </c>
      <c r="W24" s="156">
        <f>'Peňažné toky projektu'!V32</f>
        <v>0</v>
      </c>
      <c r="X24" s="156">
        <f>'Peňažné toky projektu'!W32</f>
        <v>0</v>
      </c>
      <c r="Y24" s="156">
        <f>'Peňažné toky projektu'!X32</f>
        <v>0</v>
      </c>
      <c r="Z24" s="156">
        <f>'Peňažné toky projektu'!Y32</f>
        <v>0</v>
      </c>
      <c r="AA24" s="156">
        <f>'Peňažné toky projektu'!Z32</f>
        <v>0</v>
      </c>
      <c r="AB24" s="156">
        <f>'Peňažné toky projektu'!AA32</f>
        <v>0</v>
      </c>
      <c r="AC24" s="156">
        <f>'Peňažné toky projektu'!AB32</f>
        <v>0</v>
      </c>
      <c r="AD24" s="156">
        <f>'Peňažné toky projektu'!AC32</f>
        <v>0</v>
      </c>
      <c r="AE24" s="156">
        <f>'Peňažné toky projektu'!AD32</f>
        <v>0</v>
      </c>
      <c r="AF24" s="156">
        <f>'Peňažné toky projektu'!AE32</f>
        <v>0</v>
      </c>
      <c r="AG24" s="156">
        <f>'Peňažné toky projektu'!AF32</f>
        <v>0</v>
      </c>
      <c r="AH24" s="156">
        <f>'Peňažné toky projektu'!AG32</f>
        <v>0</v>
      </c>
      <c r="AI24" s="156">
        <f>'Peňažné toky projektu'!AH32</f>
        <v>0</v>
      </c>
      <c r="AJ24" s="156">
        <f>'Peňažné toky projektu'!AI32</f>
        <v>0</v>
      </c>
      <c r="AK24" s="156">
        <f>'Peňažné toky projektu'!AJ32</f>
        <v>0</v>
      </c>
    </row>
    <row r="25" spans="2:37" s="158" customFormat="1" ht="12.75" hidden="1">
      <c r="B25" s="164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</row>
    <row r="26" spans="2:37" s="158" customFormat="1" ht="12.75" hidden="1">
      <c r="B26" s="172" t="s">
        <v>160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</row>
    <row r="27" spans="2:37" s="158" customFormat="1" ht="12.75" hidden="1">
      <c r="B27" s="166" t="s">
        <v>155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</row>
    <row r="28" spans="2:37" s="158" customFormat="1" ht="12.75" hidden="1">
      <c r="B28" s="166" t="s">
        <v>156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</row>
    <row r="29" spans="2:37" s="158" customFormat="1" ht="12.75" hidden="1">
      <c r="B29" s="166" t="s">
        <v>157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</row>
    <row r="30" spans="2:37" s="158" customFormat="1" ht="12.75" hidden="1">
      <c r="B30" s="166" t="s">
        <v>158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</row>
    <row r="31" spans="2:37" s="158" customFormat="1" ht="12.75" hidden="1">
      <c r="B31" s="166" t="s">
        <v>159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</row>
    <row r="32" spans="2:37" s="158" customFormat="1" ht="12.75" hidden="1">
      <c r="B32" s="166" t="s">
        <v>150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</row>
    <row r="33" spans="2:37" s="158" customFormat="1" ht="12.75" hidden="1">
      <c r="B33" s="164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</row>
    <row r="34" s="158" customFormat="1" ht="12.75" hidden="1"/>
    <row r="35" ht="18">
      <c r="B35" s="165" t="s">
        <v>144</v>
      </c>
    </row>
    <row r="36" ht="12.75" customHeight="1">
      <c r="B36" s="165"/>
    </row>
    <row r="37" spans="1:13" ht="12.75" customHeight="1">
      <c r="A37" s="167"/>
      <c r="B37" s="170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1:13" ht="12.75">
      <c r="A38" s="167"/>
      <c r="B38" s="168" t="s">
        <v>145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2.75">
      <c r="A39" s="167"/>
      <c r="B39" s="168" t="s">
        <v>147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 ht="12.75">
      <c r="A40" s="167"/>
      <c r="B40" s="169" t="s">
        <v>146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1:13" ht="12.75">
      <c r="A41" s="167"/>
      <c r="B41" s="168" t="s">
        <v>149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ht="12.75">
      <c r="A42" s="167"/>
      <c r="B42" s="169" t="s">
        <v>152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ht="12.75">
      <c r="A43" s="167"/>
      <c r="B43" s="169" t="s">
        <v>153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ht="12.75">
      <c r="A44" s="167"/>
      <c r="B44" s="169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1:13" ht="40.5" customHeight="1">
      <c r="A45" s="167"/>
      <c r="B45" s="313" t="s">
        <v>154</v>
      </c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168"/>
    </row>
    <row r="46" spans="1:13" ht="12.75">
      <c r="A46" s="167"/>
      <c r="B46" s="169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ht="12.75"/>
    <row r="48" ht="12.75"/>
    <row r="49" ht="13.5" thickBot="1">
      <c r="B49" s="174" t="s">
        <v>151</v>
      </c>
    </row>
    <row r="50" spans="2:13" s="171" customFormat="1" ht="33" customHeight="1" thickTop="1">
      <c r="B50" s="314" t="str">
        <f>IF(C4,"",B27)</f>
        <v>Na liste Peňažné toky projektu nebola zadaná zostatková hodnota. Pokiaľ v poslednom roku prevádzky projektu možno počítať zo zostatkovou hodnotu majektu, uveďte jej výšku na riadok Zostatková hodnota.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6"/>
    </row>
    <row r="51" spans="2:13" s="171" customFormat="1" ht="45" customHeight="1">
      <c r="B51" s="317">
        <f>IF(C10,"",B28)</f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9"/>
    </row>
    <row r="52" spans="2:13" s="171" customFormat="1" ht="44.25" customHeight="1">
      <c r="B52" s="317">
        <f>IF(C7,IF(C13,"",B29),"")</f>
      </c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9"/>
    </row>
    <row r="53" spans="2:13" s="171" customFormat="1" ht="38.25" customHeight="1">
      <c r="B53" s="317">
        <f>IF(J4,"",B30)</f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9"/>
    </row>
    <row r="54" spans="2:13" s="171" customFormat="1" ht="27.75" customHeight="1">
      <c r="B54" s="317">
        <f>IF(J7,"",B31)</f>
      </c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9"/>
    </row>
    <row r="55" spans="2:13" ht="20.25" customHeight="1" thickBot="1">
      <c r="B55" s="310">
        <f>IF(COUNTIF(B50:B54,"")=5,B32,"")</f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2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0</v>
      </c>
      <c r="F18" s="23">
        <f>SUM(D12:F12)</f>
        <v>0</v>
      </c>
      <c r="G18" s="23">
        <f>SUM(D12:G12)</f>
        <v>0</v>
      </c>
      <c r="H18" s="23">
        <f>SUM(D12:H12)</f>
        <v>0</v>
      </c>
      <c r="I18" s="23">
        <f>SUM(D12:I12)</f>
        <v>0</v>
      </c>
      <c r="J18" s="23">
        <f>SUM(D12:J12)</f>
        <v>0</v>
      </c>
      <c r="K18" s="23">
        <f>SUM(D12:K12)</f>
        <v>0</v>
      </c>
      <c r="L18" s="23">
        <f>SUM(D12:L12)</f>
        <v>0</v>
      </c>
      <c r="M18" s="23">
        <f>SUM(D12:M12)</f>
        <v>0</v>
      </c>
      <c r="N18" s="23">
        <f>SUM(D12:N12)</f>
        <v>0</v>
      </c>
      <c r="O18" s="23">
        <f>SUM(D12:O12)</f>
        <v>0</v>
      </c>
      <c r="P18" s="23">
        <f aca="true" t="shared" si="7" ref="P18:AL18">SUM(E12:P12)</f>
        <v>0</v>
      </c>
      <c r="Q18" s="23">
        <f t="shared" si="7"/>
        <v>0</v>
      </c>
      <c r="R18" s="23">
        <f t="shared" si="7"/>
        <v>0</v>
      </c>
      <c r="S18" s="23">
        <f t="shared" si="7"/>
        <v>0</v>
      </c>
      <c r="T18" s="23">
        <f t="shared" si="7"/>
        <v>0</v>
      </c>
      <c r="U18" s="23">
        <f t="shared" si="7"/>
        <v>0</v>
      </c>
      <c r="V18" s="23">
        <f t="shared" si="7"/>
        <v>0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0</v>
      </c>
      <c r="AA18" s="23">
        <f t="shared" si="7"/>
        <v>0</v>
      </c>
      <c r="AB18" s="23">
        <f t="shared" si="7"/>
        <v>0</v>
      </c>
      <c r="AC18" s="23">
        <f t="shared" si="7"/>
        <v>0</v>
      </c>
      <c r="AD18" s="23">
        <f t="shared" si="7"/>
        <v>0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0</v>
      </c>
      <c r="F19" s="23">
        <f>SUM(D13:F13)</f>
        <v>0</v>
      </c>
      <c r="G19" s="23">
        <f>SUM(D13:G13)</f>
        <v>0</v>
      </c>
      <c r="H19" s="23">
        <f>SUM(D13:H13)</f>
        <v>0</v>
      </c>
      <c r="I19" s="23">
        <f>SUM(D13:I13)</f>
        <v>0</v>
      </c>
      <c r="J19" s="23">
        <f>SUM(D13:J13)</f>
        <v>0</v>
      </c>
      <c r="K19" s="23">
        <f>SUM(D13:K13)</f>
        <v>0</v>
      </c>
      <c r="L19" s="23">
        <f>SUM(D13:L13)</f>
        <v>0</v>
      </c>
      <c r="M19" s="23">
        <f>SUM(D13:M13)</f>
        <v>0</v>
      </c>
      <c r="N19" s="23">
        <f>SUM(D13:N13)</f>
        <v>0</v>
      </c>
      <c r="O19" s="23">
        <f>SUM(D13:O13)</f>
        <v>0</v>
      </c>
      <c r="P19" s="23">
        <f>SUM(D13:P13)</f>
        <v>0</v>
      </c>
      <c r="Q19" s="23">
        <f>SUM(D13:Q13)</f>
        <v>0</v>
      </c>
      <c r="R19" s="23">
        <f>SUM(D13:R13)</f>
        <v>0</v>
      </c>
      <c r="S19" s="23">
        <f>SUM(D13:S13)</f>
        <v>0</v>
      </c>
      <c r="T19" s="23">
        <f>SUM(D13:T13)</f>
        <v>0</v>
      </c>
      <c r="U19" s="23">
        <f>SUM(D13:U13)</f>
        <v>0</v>
      </c>
      <c r="V19" s="23">
        <f>SUM(D13:V13)</f>
        <v>0</v>
      </c>
      <c r="W19" s="23">
        <f>SUM(D13:W13)</f>
        <v>0</v>
      </c>
      <c r="X19" s="23">
        <f aca="true" t="shared" si="8" ref="X19:AL19">SUM(E13:X13)</f>
        <v>0</v>
      </c>
      <c r="Y19" s="23">
        <f t="shared" si="8"/>
        <v>0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0</v>
      </c>
      <c r="F11" s="23">
        <f aca="true" t="shared" si="3" ref="F11:AL11">F212</f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0</v>
      </c>
      <c r="F12" s="23">
        <f aca="true" t="shared" si="4" ref="F12:AL12">F291</f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2009</v>
      </c>
      <c r="E18" s="29">
        <f>D18+1</f>
        <v>2010</v>
      </c>
      <c r="F18" s="29">
        <f aca="true" t="shared" si="5" ref="F18:AL18">E18+1</f>
        <v>2011</v>
      </c>
      <c r="G18" s="29">
        <f t="shared" si="5"/>
        <v>2012</v>
      </c>
      <c r="H18" s="29">
        <f t="shared" si="5"/>
        <v>2013</v>
      </c>
      <c r="I18" s="29">
        <f t="shared" si="5"/>
        <v>2014</v>
      </c>
      <c r="J18" s="29">
        <f t="shared" si="5"/>
        <v>2015</v>
      </c>
      <c r="K18" s="29">
        <f t="shared" si="5"/>
        <v>2016</v>
      </c>
      <c r="L18" s="29">
        <f t="shared" si="5"/>
        <v>2017</v>
      </c>
      <c r="M18" s="29">
        <f t="shared" si="5"/>
        <v>2018</v>
      </c>
      <c r="N18" s="29">
        <f t="shared" si="5"/>
        <v>2019</v>
      </c>
      <c r="O18" s="29">
        <f t="shared" si="5"/>
        <v>2020</v>
      </c>
      <c r="P18" s="29">
        <f t="shared" si="5"/>
        <v>2021</v>
      </c>
      <c r="Q18" s="29">
        <f t="shared" si="5"/>
        <v>2022</v>
      </c>
      <c r="R18" s="29">
        <f t="shared" si="5"/>
        <v>2023</v>
      </c>
      <c r="S18" s="29">
        <f t="shared" si="5"/>
        <v>2024</v>
      </c>
      <c r="T18" s="29">
        <f t="shared" si="5"/>
        <v>2025</v>
      </c>
      <c r="U18" s="29">
        <f t="shared" si="5"/>
        <v>2026</v>
      </c>
      <c r="V18" s="29">
        <f t="shared" si="5"/>
        <v>2027</v>
      </c>
      <c r="W18" s="29">
        <f t="shared" si="5"/>
        <v>2028</v>
      </c>
      <c r="X18" s="29">
        <f t="shared" si="5"/>
        <v>2029</v>
      </c>
      <c r="Y18" s="29">
        <f t="shared" si="5"/>
        <v>2030</v>
      </c>
      <c r="Z18" s="29">
        <f t="shared" si="5"/>
        <v>2031</v>
      </c>
      <c r="AA18" s="29">
        <f t="shared" si="5"/>
        <v>2032</v>
      </c>
      <c r="AB18" s="29">
        <f t="shared" si="5"/>
        <v>2033</v>
      </c>
      <c r="AC18" s="29">
        <f t="shared" si="5"/>
        <v>2034</v>
      </c>
      <c r="AD18" s="29">
        <f t="shared" si="5"/>
        <v>2035</v>
      </c>
      <c r="AE18" s="29">
        <f t="shared" si="5"/>
        <v>2036</v>
      </c>
      <c r="AF18" s="29">
        <f t="shared" si="5"/>
        <v>2037</v>
      </c>
      <c r="AG18" s="29">
        <f t="shared" si="5"/>
        <v>2038</v>
      </c>
      <c r="AH18" s="29">
        <f t="shared" si="5"/>
        <v>2039</v>
      </c>
      <c r="AI18" s="29">
        <f t="shared" si="5"/>
        <v>2040</v>
      </c>
      <c r="AJ18" s="29">
        <f t="shared" si="5"/>
        <v>2041</v>
      </c>
      <c r="AK18" s="29">
        <f t="shared" si="5"/>
        <v>2042</v>
      </c>
      <c r="AL18" s="29">
        <f t="shared" si="5"/>
        <v>2043</v>
      </c>
    </row>
    <row r="19" spans="1:15" ht="12.75" outlineLevel="1">
      <c r="A19" s="35"/>
      <c r="C19" s="32">
        <f>D18</f>
        <v>2009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2010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2011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2012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2013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2014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2015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2016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2017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2039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2009</v>
      </c>
      <c r="E57" s="29">
        <f>D57+1</f>
        <v>2010</v>
      </c>
      <c r="F57" s="29">
        <f aca="true" t="shared" si="8" ref="F57:AL57">E57+1</f>
        <v>2011</v>
      </c>
      <c r="G57" s="29">
        <f t="shared" si="8"/>
        <v>2012</v>
      </c>
      <c r="H57" s="29">
        <f t="shared" si="8"/>
        <v>2013</v>
      </c>
      <c r="I57" s="29">
        <f t="shared" si="8"/>
        <v>2014</v>
      </c>
      <c r="J57" s="29">
        <f t="shared" si="8"/>
        <v>2015</v>
      </c>
      <c r="K57" s="29">
        <f t="shared" si="8"/>
        <v>2016</v>
      </c>
      <c r="L57" s="29">
        <f t="shared" si="8"/>
        <v>2017</v>
      </c>
      <c r="M57" s="29">
        <f t="shared" si="8"/>
        <v>2018</v>
      </c>
      <c r="N57" s="29">
        <f t="shared" si="8"/>
        <v>2019</v>
      </c>
      <c r="O57" s="29">
        <f t="shared" si="8"/>
        <v>2020</v>
      </c>
      <c r="P57" s="29">
        <f t="shared" si="8"/>
        <v>2021</v>
      </c>
      <c r="Q57" s="29">
        <f t="shared" si="8"/>
        <v>2022</v>
      </c>
      <c r="R57" s="29">
        <f t="shared" si="8"/>
        <v>2023</v>
      </c>
      <c r="S57" s="29">
        <f t="shared" si="8"/>
        <v>2024</v>
      </c>
      <c r="T57" s="29">
        <f t="shared" si="8"/>
        <v>2025</v>
      </c>
      <c r="U57" s="29">
        <f t="shared" si="8"/>
        <v>2026</v>
      </c>
      <c r="V57" s="29">
        <f t="shared" si="8"/>
        <v>2027</v>
      </c>
      <c r="W57" s="29">
        <f t="shared" si="8"/>
        <v>2028</v>
      </c>
      <c r="X57" s="29">
        <f t="shared" si="8"/>
        <v>2029</v>
      </c>
      <c r="Y57" s="29">
        <f t="shared" si="8"/>
        <v>2030</v>
      </c>
      <c r="Z57" s="29">
        <f t="shared" si="8"/>
        <v>2031</v>
      </c>
      <c r="AA57" s="29">
        <f t="shared" si="8"/>
        <v>2032</v>
      </c>
      <c r="AB57" s="29">
        <f t="shared" si="8"/>
        <v>2033</v>
      </c>
      <c r="AC57" s="29">
        <f t="shared" si="8"/>
        <v>2034</v>
      </c>
      <c r="AD57" s="29">
        <f t="shared" si="8"/>
        <v>2035</v>
      </c>
      <c r="AE57" s="29">
        <f t="shared" si="8"/>
        <v>2036</v>
      </c>
      <c r="AF57" s="29">
        <f t="shared" si="8"/>
        <v>2037</v>
      </c>
      <c r="AG57" s="29">
        <f t="shared" si="8"/>
        <v>2038</v>
      </c>
      <c r="AH57" s="29">
        <f t="shared" si="8"/>
        <v>2039</v>
      </c>
      <c r="AI57" s="29">
        <f t="shared" si="8"/>
        <v>2040</v>
      </c>
      <c r="AJ57" s="29">
        <f t="shared" si="8"/>
        <v>2041</v>
      </c>
      <c r="AK57" s="29">
        <f t="shared" si="8"/>
        <v>2042</v>
      </c>
      <c r="AL57" s="29">
        <f t="shared" si="8"/>
        <v>2043</v>
      </c>
    </row>
    <row r="58" spans="1:15" ht="12.75" outlineLevel="1">
      <c r="A58" s="35"/>
      <c r="C58" s="32">
        <f>D57</f>
        <v>2009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2010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2011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2012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2013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2014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2015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2016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2017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2018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2019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2020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2021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2022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2023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2024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2025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2026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2027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2028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2029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2030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2031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2032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2033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2034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2035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2036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2037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2038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2039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2040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2041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2042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2043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2009</v>
      </c>
      <c r="E97" s="29">
        <f>D97+1</f>
        <v>2010</v>
      </c>
      <c r="F97" s="29">
        <f aca="true" t="shared" si="10" ref="F97:AL97">E97+1</f>
        <v>2011</v>
      </c>
      <c r="G97" s="29">
        <f t="shared" si="10"/>
        <v>2012</v>
      </c>
      <c r="H97" s="29">
        <f t="shared" si="10"/>
        <v>2013</v>
      </c>
      <c r="I97" s="29">
        <f t="shared" si="10"/>
        <v>2014</v>
      </c>
      <c r="J97" s="29">
        <f t="shared" si="10"/>
        <v>2015</v>
      </c>
      <c r="K97" s="29">
        <f t="shared" si="10"/>
        <v>2016</v>
      </c>
      <c r="L97" s="29">
        <f t="shared" si="10"/>
        <v>2017</v>
      </c>
      <c r="M97" s="29">
        <f t="shared" si="10"/>
        <v>2018</v>
      </c>
      <c r="N97" s="29">
        <f t="shared" si="10"/>
        <v>2019</v>
      </c>
      <c r="O97" s="29">
        <f t="shared" si="10"/>
        <v>2020</v>
      </c>
      <c r="P97" s="29">
        <f t="shared" si="10"/>
        <v>2021</v>
      </c>
      <c r="Q97" s="29">
        <f t="shared" si="10"/>
        <v>2022</v>
      </c>
      <c r="R97" s="29">
        <f t="shared" si="10"/>
        <v>2023</v>
      </c>
      <c r="S97" s="29">
        <f t="shared" si="10"/>
        <v>2024</v>
      </c>
      <c r="T97" s="29">
        <f t="shared" si="10"/>
        <v>2025</v>
      </c>
      <c r="U97" s="29">
        <f t="shared" si="10"/>
        <v>2026</v>
      </c>
      <c r="V97" s="29">
        <f t="shared" si="10"/>
        <v>2027</v>
      </c>
      <c r="W97" s="29">
        <f t="shared" si="10"/>
        <v>2028</v>
      </c>
      <c r="X97" s="29">
        <f t="shared" si="10"/>
        <v>2029</v>
      </c>
      <c r="Y97" s="29">
        <f t="shared" si="10"/>
        <v>2030</v>
      </c>
      <c r="Z97" s="29">
        <f t="shared" si="10"/>
        <v>2031</v>
      </c>
      <c r="AA97" s="29">
        <f t="shared" si="10"/>
        <v>2032</v>
      </c>
      <c r="AB97" s="29">
        <f t="shared" si="10"/>
        <v>2033</v>
      </c>
      <c r="AC97" s="29">
        <f t="shared" si="10"/>
        <v>2034</v>
      </c>
      <c r="AD97" s="29">
        <f t="shared" si="10"/>
        <v>2035</v>
      </c>
      <c r="AE97" s="29">
        <f t="shared" si="10"/>
        <v>2036</v>
      </c>
      <c r="AF97" s="29">
        <f t="shared" si="10"/>
        <v>2037</v>
      </c>
      <c r="AG97" s="29">
        <f t="shared" si="10"/>
        <v>2038</v>
      </c>
      <c r="AH97" s="29">
        <f t="shared" si="10"/>
        <v>2039</v>
      </c>
      <c r="AI97" s="29">
        <f t="shared" si="10"/>
        <v>2040</v>
      </c>
      <c r="AJ97" s="29">
        <f t="shared" si="10"/>
        <v>2041</v>
      </c>
      <c r="AK97" s="29">
        <f t="shared" si="10"/>
        <v>2042</v>
      </c>
      <c r="AL97" s="29">
        <f t="shared" si="10"/>
        <v>2043</v>
      </c>
    </row>
    <row r="98" spans="1:15" ht="12.75" outlineLevel="1">
      <c r="A98" s="39"/>
      <c r="C98" s="32">
        <f>D97</f>
        <v>2009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2010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2011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2012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2013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2014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2015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2016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2017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2023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2029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2038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2039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2041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2043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2009</v>
      </c>
      <c r="E136" s="29">
        <f>D136+1</f>
        <v>2010</v>
      </c>
      <c r="F136" s="29">
        <f aca="true" t="shared" si="43" ref="F136:AL136">E136+1</f>
        <v>2011</v>
      </c>
      <c r="G136" s="29">
        <f t="shared" si="43"/>
        <v>2012</v>
      </c>
      <c r="H136" s="29">
        <f t="shared" si="43"/>
        <v>2013</v>
      </c>
      <c r="I136" s="29">
        <f t="shared" si="43"/>
        <v>2014</v>
      </c>
      <c r="J136" s="29">
        <f t="shared" si="43"/>
        <v>2015</v>
      </c>
      <c r="K136" s="29">
        <f t="shared" si="43"/>
        <v>2016</v>
      </c>
      <c r="L136" s="29">
        <f t="shared" si="43"/>
        <v>2017</v>
      </c>
      <c r="M136" s="29">
        <f t="shared" si="43"/>
        <v>2018</v>
      </c>
      <c r="N136" s="29">
        <f t="shared" si="43"/>
        <v>2019</v>
      </c>
      <c r="O136" s="29">
        <f t="shared" si="43"/>
        <v>2020</v>
      </c>
      <c r="P136" s="29">
        <f t="shared" si="43"/>
        <v>2021</v>
      </c>
      <c r="Q136" s="29">
        <f t="shared" si="43"/>
        <v>2022</v>
      </c>
      <c r="R136" s="29">
        <f t="shared" si="43"/>
        <v>2023</v>
      </c>
      <c r="S136" s="29">
        <f t="shared" si="43"/>
        <v>2024</v>
      </c>
      <c r="T136" s="29">
        <f t="shared" si="43"/>
        <v>2025</v>
      </c>
      <c r="U136" s="29">
        <f t="shared" si="43"/>
        <v>2026</v>
      </c>
      <c r="V136" s="29">
        <f t="shared" si="43"/>
        <v>2027</v>
      </c>
      <c r="W136" s="29">
        <f t="shared" si="43"/>
        <v>2028</v>
      </c>
      <c r="X136" s="29">
        <f t="shared" si="43"/>
        <v>2029</v>
      </c>
      <c r="Y136" s="29">
        <f t="shared" si="43"/>
        <v>2030</v>
      </c>
      <c r="Z136" s="29">
        <f t="shared" si="43"/>
        <v>2031</v>
      </c>
      <c r="AA136" s="29">
        <f t="shared" si="43"/>
        <v>2032</v>
      </c>
      <c r="AB136" s="29">
        <f t="shared" si="43"/>
        <v>2033</v>
      </c>
      <c r="AC136" s="29">
        <f t="shared" si="43"/>
        <v>2034</v>
      </c>
      <c r="AD136" s="29">
        <f t="shared" si="43"/>
        <v>2035</v>
      </c>
      <c r="AE136" s="29">
        <f t="shared" si="43"/>
        <v>2036</v>
      </c>
      <c r="AF136" s="29">
        <f t="shared" si="43"/>
        <v>2037</v>
      </c>
      <c r="AG136" s="29">
        <f t="shared" si="43"/>
        <v>2038</v>
      </c>
      <c r="AH136" s="29">
        <f t="shared" si="43"/>
        <v>2039</v>
      </c>
      <c r="AI136" s="29">
        <f t="shared" si="43"/>
        <v>2040</v>
      </c>
      <c r="AJ136" s="29">
        <f t="shared" si="43"/>
        <v>2041</v>
      </c>
      <c r="AK136" s="29">
        <f t="shared" si="43"/>
        <v>2042</v>
      </c>
      <c r="AL136" s="29">
        <f t="shared" si="43"/>
        <v>2043</v>
      </c>
    </row>
    <row r="137" spans="1:15" ht="12.75" outlineLevel="1">
      <c r="A137" s="39"/>
      <c r="C137" s="32">
        <f>D136</f>
        <v>2009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2010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2011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2012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2013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2014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2015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2016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2017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2018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2019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2020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2021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2022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2023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2024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2025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2026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2027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2028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2029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2030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2031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2032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2033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2034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2035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2036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2037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2038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2039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2040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2041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2042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2043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2009</v>
      </c>
      <c r="E176" s="29">
        <f aca="true" t="shared" si="45" ref="E176:AL176">D176+1</f>
        <v>2010</v>
      </c>
      <c r="F176" s="29">
        <f t="shared" si="45"/>
        <v>2011</v>
      </c>
      <c r="G176" s="29">
        <f t="shared" si="45"/>
        <v>2012</v>
      </c>
      <c r="H176" s="29">
        <f t="shared" si="45"/>
        <v>2013</v>
      </c>
      <c r="I176" s="29">
        <f t="shared" si="45"/>
        <v>2014</v>
      </c>
      <c r="J176" s="29">
        <f t="shared" si="45"/>
        <v>2015</v>
      </c>
      <c r="K176" s="29">
        <f t="shared" si="45"/>
        <v>2016</v>
      </c>
      <c r="L176" s="29">
        <f t="shared" si="45"/>
        <v>2017</v>
      </c>
      <c r="M176" s="29">
        <f t="shared" si="45"/>
        <v>2018</v>
      </c>
      <c r="N176" s="29">
        <f t="shared" si="45"/>
        <v>2019</v>
      </c>
      <c r="O176" s="29">
        <f t="shared" si="45"/>
        <v>2020</v>
      </c>
      <c r="P176" s="29">
        <f t="shared" si="45"/>
        <v>2021</v>
      </c>
      <c r="Q176" s="29">
        <f t="shared" si="45"/>
        <v>2022</v>
      </c>
      <c r="R176" s="29">
        <f t="shared" si="45"/>
        <v>2023</v>
      </c>
      <c r="S176" s="29">
        <f t="shared" si="45"/>
        <v>2024</v>
      </c>
      <c r="T176" s="29">
        <f t="shared" si="45"/>
        <v>2025</v>
      </c>
      <c r="U176" s="29">
        <f t="shared" si="45"/>
        <v>2026</v>
      </c>
      <c r="V176" s="29">
        <f t="shared" si="45"/>
        <v>2027</v>
      </c>
      <c r="W176" s="29">
        <f t="shared" si="45"/>
        <v>2028</v>
      </c>
      <c r="X176" s="29">
        <f t="shared" si="45"/>
        <v>2029</v>
      </c>
      <c r="Y176" s="29">
        <f t="shared" si="45"/>
        <v>2030</v>
      </c>
      <c r="Z176" s="29">
        <f t="shared" si="45"/>
        <v>2031</v>
      </c>
      <c r="AA176" s="29">
        <f t="shared" si="45"/>
        <v>2032</v>
      </c>
      <c r="AB176" s="29">
        <f t="shared" si="45"/>
        <v>2033</v>
      </c>
      <c r="AC176" s="29">
        <f t="shared" si="45"/>
        <v>2034</v>
      </c>
      <c r="AD176" s="29">
        <f t="shared" si="45"/>
        <v>2035</v>
      </c>
      <c r="AE176" s="29">
        <f t="shared" si="45"/>
        <v>2036</v>
      </c>
      <c r="AF176" s="29">
        <f t="shared" si="45"/>
        <v>2037</v>
      </c>
      <c r="AG176" s="29">
        <f t="shared" si="45"/>
        <v>2038</v>
      </c>
      <c r="AH176" s="29">
        <f t="shared" si="45"/>
        <v>2039</v>
      </c>
      <c r="AI176" s="29">
        <f t="shared" si="45"/>
        <v>2040</v>
      </c>
      <c r="AJ176" s="29">
        <f t="shared" si="45"/>
        <v>2041</v>
      </c>
      <c r="AK176" s="29">
        <f t="shared" si="45"/>
        <v>2042</v>
      </c>
      <c r="AL176" s="29">
        <f t="shared" si="45"/>
        <v>2043</v>
      </c>
    </row>
    <row r="177" spans="1:17" ht="12.75" outlineLevel="1">
      <c r="A177" s="43"/>
      <c r="C177" s="32">
        <f>D176</f>
        <v>2009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2010</v>
      </c>
      <c r="D178" s="23"/>
      <c r="E178" s="23">
        <f>E$5/$E$174</f>
        <v>0</v>
      </c>
      <c r="F178" s="23">
        <f aca="true" t="shared" si="47" ref="F178:Q178">(2*E217)/($E$175-(F$176-$C178))</f>
        <v>0</v>
      </c>
      <c r="G178" s="23">
        <f t="shared" si="47"/>
        <v>0</v>
      </c>
      <c r="H178" s="23">
        <f t="shared" si="47"/>
        <v>0</v>
      </c>
      <c r="I178" s="23">
        <f t="shared" si="47"/>
        <v>0</v>
      </c>
      <c r="J178" s="23">
        <f t="shared" si="47"/>
        <v>0</v>
      </c>
      <c r="K178" s="23">
        <f t="shared" si="47"/>
        <v>0</v>
      </c>
      <c r="L178" s="23">
        <f t="shared" si="47"/>
        <v>0</v>
      </c>
      <c r="M178" s="23">
        <f t="shared" si="47"/>
        <v>0</v>
      </c>
      <c r="N178" s="23">
        <f t="shared" si="47"/>
        <v>0</v>
      </c>
      <c r="O178" s="23">
        <f t="shared" si="47"/>
        <v>0</v>
      </c>
      <c r="P178" s="23">
        <f t="shared" si="47"/>
        <v>0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2011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2012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2013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2014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2015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2016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2017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2019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0</v>
      </c>
      <c r="T192" s="23">
        <f aca="true" t="shared" si="62" ref="T192:AE192">(2*S231)/($E$175-(T$176-$C192))</f>
        <v>0</v>
      </c>
      <c r="U192" s="23">
        <f t="shared" si="62"/>
        <v>0</v>
      </c>
      <c r="V192" s="23">
        <f t="shared" si="62"/>
        <v>0</v>
      </c>
      <c r="W192" s="23">
        <f t="shared" si="62"/>
        <v>0</v>
      </c>
      <c r="X192" s="23">
        <f t="shared" si="62"/>
        <v>0</v>
      </c>
      <c r="Y192" s="23">
        <f t="shared" si="62"/>
        <v>0</v>
      </c>
      <c r="Z192" s="23">
        <f t="shared" si="62"/>
        <v>0</v>
      </c>
      <c r="AA192" s="23">
        <f t="shared" si="62"/>
        <v>0</v>
      </c>
      <c r="AB192" s="23">
        <f t="shared" si="62"/>
        <v>0</v>
      </c>
      <c r="AC192" s="23">
        <f t="shared" si="62"/>
        <v>0</v>
      </c>
      <c r="AD192" s="23">
        <f t="shared" si="62"/>
        <v>0</v>
      </c>
      <c r="AE192" s="23">
        <f t="shared" si="62"/>
        <v>0</v>
      </c>
    </row>
    <row r="193" spans="1:32" ht="12.75" outlineLevel="1">
      <c r="A193" s="43"/>
      <c r="C193" s="32">
        <f t="shared" si="48"/>
        <v>2025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2026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2028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2029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2034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2035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2037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2039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2042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2043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0</v>
      </c>
      <c r="F212" s="26">
        <f t="shared" si="70"/>
        <v>0</v>
      </c>
      <c r="G212" s="26">
        <f t="shared" si="70"/>
        <v>0</v>
      </c>
      <c r="H212" s="26">
        <f t="shared" si="70"/>
        <v>0</v>
      </c>
      <c r="I212" s="26">
        <f t="shared" si="70"/>
        <v>0</v>
      </c>
      <c r="J212" s="26">
        <f t="shared" si="70"/>
        <v>0</v>
      </c>
      <c r="K212" s="26">
        <f t="shared" si="70"/>
        <v>0</v>
      </c>
      <c r="L212" s="26">
        <f t="shared" si="70"/>
        <v>0</v>
      </c>
      <c r="M212" s="26">
        <f t="shared" si="70"/>
        <v>0</v>
      </c>
      <c r="N212" s="26">
        <f t="shared" si="70"/>
        <v>0</v>
      </c>
      <c r="O212" s="26">
        <f t="shared" si="70"/>
        <v>0</v>
      </c>
      <c r="P212" s="26">
        <f t="shared" si="70"/>
        <v>0</v>
      </c>
      <c r="Q212" s="26">
        <f t="shared" si="70"/>
        <v>0</v>
      </c>
      <c r="R212" s="26">
        <f t="shared" si="70"/>
        <v>0</v>
      </c>
      <c r="S212" s="26">
        <f t="shared" si="70"/>
        <v>0</v>
      </c>
      <c r="T212" s="26">
        <f t="shared" si="70"/>
        <v>0</v>
      </c>
      <c r="U212" s="26">
        <f t="shared" si="70"/>
        <v>0</v>
      </c>
      <c r="V212" s="26">
        <f t="shared" si="70"/>
        <v>0</v>
      </c>
      <c r="W212" s="26">
        <f t="shared" si="70"/>
        <v>0</v>
      </c>
      <c r="X212" s="26">
        <f t="shared" si="70"/>
        <v>0</v>
      </c>
      <c r="Y212" s="26">
        <f t="shared" si="70"/>
        <v>0</v>
      </c>
      <c r="Z212" s="26">
        <f t="shared" si="70"/>
        <v>0</v>
      </c>
      <c r="AA212" s="26">
        <f t="shared" si="70"/>
        <v>0</v>
      </c>
      <c r="AB212" s="26">
        <f t="shared" si="70"/>
        <v>0</v>
      </c>
      <c r="AC212" s="26">
        <f t="shared" si="70"/>
        <v>0</v>
      </c>
      <c r="AD212" s="26">
        <f t="shared" si="70"/>
        <v>0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2009</v>
      </c>
      <c r="E215" s="29">
        <f aca="true" t="shared" si="71" ref="E215:AL215">D215+1</f>
        <v>2010</v>
      </c>
      <c r="F215" s="29">
        <f t="shared" si="71"/>
        <v>2011</v>
      </c>
      <c r="G215" s="29">
        <f t="shared" si="71"/>
        <v>2012</v>
      </c>
      <c r="H215" s="29">
        <f t="shared" si="71"/>
        <v>2013</v>
      </c>
      <c r="I215" s="29">
        <f t="shared" si="71"/>
        <v>2014</v>
      </c>
      <c r="J215" s="29">
        <f t="shared" si="71"/>
        <v>2015</v>
      </c>
      <c r="K215" s="29">
        <f t="shared" si="71"/>
        <v>2016</v>
      </c>
      <c r="L215" s="29">
        <f t="shared" si="71"/>
        <v>2017</v>
      </c>
      <c r="M215" s="29">
        <f t="shared" si="71"/>
        <v>2018</v>
      </c>
      <c r="N215" s="29">
        <f t="shared" si="71"/>
        <v>2019</v>
      </c>
      <c r="O215" s="29">
        <f t="shared" si="71"/>
        <v>2020</v>
      </c>
      <c r="P215" s="29">
        <f t="shared" si="71"/>
        <v>2021</v>
      </c>
      <c r="Q215" s="29">
        <f t="shared" si="71"/>
        <v>2022</v>
      </c>
      <c r="R215" s="29">
        <f t="shared" si="71"/>
        <v>2023</v>
      </c>
      <c r="S215" s="29">
        <f t="shared" si="71"/>
        <v>2024</v>
      </c>
      <c r="T215" s="29">
        <f t="shared" si="71"/>
        <v>2025</v>
      </c>
      <c r="U215" s="29">
        <f t="shared" si="71"/>
        <v>2026</v>
      </c>
      <c r="V215" s="29">
        <f t="shared" si="71"/>
        <v>2027</v>
      </c>
      <c r="W215" s="29">
        <f t="shared" si="71"/>
        <v>2028</v>
      </c>
      <c r="X215" s="29">
        <f t="shared" si="71"/>
        <v>2029</v>
      </c>
      <c r="Y215" s="29">
        <f t="shared" si="71"/>
        <v>2030</v>
      </c>
      <c r="Z215" s="29">
        <f t="shared" si="71"/>
        <v>2031</v>
      </c>
      <c r="AA215" s="29">
        <f t="shared" si="71"/>
        <v>2032</v>
      </c>
      <c r="AB215" s="29">
        <f t="shared" si="71"/>
        <v>2033</v>
      </c>
      <c r="AC215" s="29">
        <f t="shared" si="71"/>
        <v>2034</v>
      </c>
      <c r="AD215" s="29">
        <f t="shared" si="71"/>
        <v>2035</v>
      </c>
      <c r="AE215" s="29">
        <f t="shared" si="71"/>
        <v>2036</v>
      </c>
      <c r="AF215" s="29">
        <f t="shared" si="71"/>
        <v>2037</v>
      </c>
      <c r="AG215" s="29">
        <f t="shared" si="71"/>
        <v>2038</v>
      </c>
      <c r="AH215" s="29">
        <f t="shared" si="71"/>
        <v>2039</v>
      </c>
      <c r="AI215" s="29">
        <f t="shared" si="71"/>
        <v>2040</v>
      </c>
      <c r="AJ215" s="29">
        <f t="shared" si="71"/>
        <v>2041</v>
      </c>
      <c r="AK215" s="29">
        <f t="shared" si="71"/>
        <v>2042</v>
      </c>
      <c r="AL215" s="29">
        <f t="shared" si="71"/>
        <v>2043</v>
      </c>
    </row>
    <row r="216" spans="1:18" ht="12.75" outlineLevel="1">
      <c r="A216" s="43"/>
      <c r="C216" s="32">
        <f>D215</f>
        <v>2009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2010</v>
      </c>
      <c r="D217" s="23"/>
      <c r="E217" s="23">
        <f>E$5-E178</f>
        <v>0</v>
      </c>
      <c r="F217" s="23">
        <f aca="true" t="shared" si="73" ref="F217:P217">E217-F178</f>
        <v>0</v>
      </c>
      <c r="G217" s="23">
        <f t="shared" si="73"/>
        <v>0</v>
      </c>
      <c r="H217" s="23">
        <f t="shared" si="73"/>
        <v>0</v>
      </c>
      <c r="I217" s="23">
        <f t="shared" si="73"/>
        <v>0</v>
      </c>
      <c r="J217" s="23">
        <f t="shared" si="73"/>
        <v>0</v>
      </c>
      <c r="K217" s="23">
        <f t="shared" si="73"/>
        <v>0</v>
      </c>
      <c r="L217" s="23">
        <f t="shared" si="73"/>
        <v>0</v>
      </c>
      <c r="M217" s="23">
        <f t="shared" si="73"/>
        <v>0</v>
      </c>
      <c r="N217" s="23">
        <f t="shared" si="73"/>
        <v>0</v>
      </c>
      <c r="O217" s="23">
        <f t="shared" si="73"/>
        <v>0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2011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2012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2013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2014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2015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2016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2017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2018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2019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2020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2021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2022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2023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2024</v>
      </c>
      <c r="S231" s="23">
        <f>S$5-S192</f>
        <v>0</v>
      </c>
      <c r="T231" s="23">
        <f aca="true" t="shared" si="88" ref="T231:AD231">S231-T192</f>
        <v>0</v>
      </c>
      <c r="U231" s="23">
        <f t="shared" si="88"/>
        <v>0</v>
      </c>
      <c r="V231" s="23">
        <f t="shared" si="88"/>
        <v>0</v>
      </c>
      <c r="W231" s="23">
        <f t="shared" si="88"/>
        <v>0</v>
      </c>
      <c r="X231" s="23">
        <f t="shared" si="88"/>
        <v>0</v>
      </c>
      <c r="Y231" s="23">
        <f t="shared" si="88"/>
        <v>0</v>
      </c>
      <c r="Z231" s="23">
        <f t="shared" si="88"/>
        <v>0</v>
      </c>
      <c r="AA231" s="23">
        <f t="shared" si="88"/>
        <v>0</v>
      </c>
      <c r="AB231" s="23">
        <f t="shared" si="88"/>
        <v>0</v>
      </c>
      <c r="AC231" s="23">
        <f t="shared" si="88"/>
        <v>0</v>
      </c>
      <c r="AD231" s="23">
        <f t="shared" si="88"/>
        <v>0</v>
      </c>
    </row>
    <row r="232" spans="1:31" ht="12.75" outlineLevel="1">
      <c r="A232" s="43"/>
      <c r="C232" s="32">
        <f t="shared" si="74"/>
        <v>2025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2026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2027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2028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2029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2030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2031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2032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2033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2034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2035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2036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2037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2038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2039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2040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2041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2042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2043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2009</v>
      </c>
      <c r="E255" s="29">
        <f aca="true" t="shared" si="101" ref="E255:AL255">D255+1</f>
        <v>2010</v>
      </c>
      <c r="F255" s="29">
        <f t="shared" si="101"/>
        <v>2011</v>
      </c>
      <c r="G255" s="29">
        <f t="shared" si="101"/>
        <v>2012</v>
      </c>
      <c r="H255" s="29">
        <f t="shared" si="101"/>
        <v>2013</v>
      </c>
      <c r="I255" s="29">
        <f t="shared" si="101"/>
        <v>2014</v>
      </c>
      <c r="J255" s="29">
        <f t="shared" si="101"/>
        <v>2015</v>
      </c>
      <c r="K255" s="29">
        <f t="shared" si="101"/>
        <v>2016</v>
      </c>
      <c r="L255" s="29">
        <f t="shared" si="101"/>
        <v>2017</v>
      </c>
      <c r="M255" s="29">
        <f t="shared" si="101"/>
        <v>2018</v>
      </c>
      <c r="N255" s="29">
        <f t="shared" si="101"/>
        <v>2019</v>
      </c>
      <c r="O255" s="29">
        <f t="shared" si="101"/>
        <v>2020</v>
      </c>
      <c r="P255" s="29">
        <f t="shared" si="101"/>
        <v>2021</v>
      </c>
      <c r="Q255" s="29">
        <f t="shared" si="101"/>
        <v>2022</v>
      </c>
      <c r="R255" s="29">
        <f t="shared" si="101"/>
        <v>2023</v>
      </c>
      <c r="S255" s="29">
        <f t="shared" si="101"/>
        <v>2024</v>
      </c>
      <c r="T255" s="29">
        <f t="shared" si="101"/>
        <v>2025</v>
      </c>
      <c r="U255" s="29">
        <f t="shared" si="101"/>
        <v>2026</v>
      </c>
      <c r="V255" s="29">
        <f t="shared" si="101"/>
        <v>2027</v>
      </c>
      <c r="W255" s="29">
        <f t="shared" si="101"/>
        <v>2028</v>
      </c>
      <c r="X255" s="29">
        <f t="shared" si="101"/>
        <v>2029</v>
      </c>
      <c r="Y255" s="29">
        <f t="shared" si="101"/>
        <v>2030</v>
      </c>
      <c r="Z255" s="29">
        <f t="shared" si="101"/>
        <v>2031</v>
      </c>
      <c r="AA255" s="29">
        <f t="shared" si="101"/>
        <v>2032</v>
      </c>
      <c r="AB255" s="29">
        <f t="shared" si="101"/>
        <v>2033</v>
      </c>
      <c r="AC255" s="29">
        <f t="shared" si="101"/>
        <v>2034</v>
      </c>
      <c r="AD255" s="29">
        <f t="shared" si="101"/>
        <v>2035</v>
      </c>
      <c r="AE255" s="29">
        <f t="shared" si="101"/>
        <v>2036</v>
      </c>
      <c r="AF255" s="29">
        <f t="shared" si="101"/>
        <v>2037</v>
      </c>
      <c r="AG255" s="29">
        <f t="shared" si="101"/>
        <v>2038</v>
      </c>
      <c r="AH255" s="29">
        <f t="shared" si="101"/>
        <v>2039</v>
      </c>
      <c r="AI255" s="29">
        <f t="shared" si="101"/>
        <v>2040</v>
      </c>
      <c r="AJ255" s="29">
        <f t="shared" si="101"/>
        <v>2041</v>
      </c>
      <c r="AK255" s="29">
        <f t="shared" si="101"/>
        <v>2042</v>
      </c>
      <c r="AL255" s="29">
        <f t="shared" si="101"/>
        <v>2043</v>
      </c>
    </row>
    <row r="256" spans="1:36" ht="12.75" outlineLevel="1">
      <c r="A256" s="44"/>
      <c r="C256" s="32">
        <f>D255</f>
        <v>2009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2010</v>
      </c>
      <c r="D257" s="23"/>
      <c r="E257" s="23">
        <f>E$6/$E$253</f>
        <v>0</v>
      </c>
      <c r="F257" s="23">
        <f aca="true" t="shared" si="103" ref="F257:Y257">(2*E296)/($E$254-(F$255-$C257))</f>
        <v>0</v>
      </c>
      <c r="G257" s="23">
        <f t="shared" si="103"/>
        <v>0</v>
      </c>
      <c r="H257" s="23">
        <f t="shared" si="103"/>
        <v>0</v>
      </c>
      <c r="I257" s="23">
        <f t="shared" si="103"/>
        <v>0</v>
      </c>
      <c r="J257" s="23">
        <f t="shared" si="103"/>
        <v>0</v>
      </c>
      <c r="K257" s="23">
        <f t="shared" si="103"/>
        <v>0</v>
      </c>
      <c r="L257" s="23">
        <f t="shared" si="103"/>
        <v>0</v>
      </c>
      <c r="M257" s="23">
        <f t="shared" si="103"/>
        <v>0</v>
      </c>
      <c r="N257" s="23">
        <f t="shared" si="103"/>
        <v>0</v>
      </c>
      <c r="O257" s="23">
        <f t="shared" si="103"/>
        <v>0</v>
      </c>
      <c r="P257" s="23">
        <f t="shared" si="103"/>
        <v>0</v>
      </c>
      <c r="Q257" s="23">
        <f t="shared" si="103"/>
        <v>0</v>
      </c>
      <c r="R257" s="23">
        <f t="shared" si="103"/>
        <v>0</v>
      </c>
      <c r="S257" s="23">
        <f t="shared" si="103"/>
        <v>0</v>
      </c>
      <c r="T257" s="23">
        <f t="shared" si="103"/>
        <v>0</v>
      </c>
      <c r="U257" s="23">
        <f t="shared" si="103"/>
        <v>0</v>
      </c>
      <c r="V257" s="23">
        <f t="shared" si="103"/>
        <v>0</v>
      </c>
      <c r="W257" s="23">
        <f t="shared" si="103"/>
        <v>0</v>
      </c>
      <c r="X257" s="23">
        <f t="shared" si="103"/>
        <v>0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2011</v>
      </c>
      <c r="D258" s="23"/>
      <c r="E258" s="23"/>
      <c r="F258" s="23">
        <f>F$6/$E$253</f>
        <v>0</v>
      </c>
      <c r="G258" s="23">
        <f aca="true" t="shared" si="105" ref="G258:Z258">(2*F297)/($E$254-(G$255-$C258))</f>
        <v>0</v>
      </c>
      <c r="H258" s="23">
        <f t="shared" si="105"/>
        <v>0</v>
      </c>
      <c r="I258" s="23">
        <f t="shared" si="105"/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  <c r="U258" s="23">
        <f t="shared" si="105"/>
        <v>0</v>
      </c>
      <c r="V258" s="23">
        <f t="shared" si="105"/>
        <v>0</v>
      </c>
      <c r="W258" s="23">
        <f t="shared" si="105"/>
        <v>0</v>
      </c>
      <c r="X258" s="23">
        <f t="shared" si="105"/>
        <v>0</v>
      </c>
      <c r="Y258" s="23">
        <f t="shared" si="105"/>
        <v>0</v>
      </c>
      <c r="Z258" s="23">
        <f t="shared" si="105"/>
        <v>0</v>
      </c>
    </row>
    <row r="259" spans="1:27" ht="12.75" outlineLevel="1">
      <c r="A259" s="44"/>
      <c r="C259" s="32">
        <f t="shared" si="104"/>
        <v>2012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2013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2014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2015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2016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2017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2018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2019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2020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2022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2023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2025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2026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2027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2028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2029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2030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2032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2033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2036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2037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2038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2039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2040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0</v>
      </c>
      <c r="I291" s="26">
        <f t="shared" si="132"/>
        <v>0</v>
      </c>
      <c r="J291" s="26">
        <f t="shared" si="132"/>
        <v>0</v>
      </c>
      <c r="K291" s="26">
        <f t="shared" si="132"/>
        <v>0</v>
      </c>
      <c r="L291" s="26">
        <f t="shared" si="132"/>
        <v>0</v>
      </c>
      <c r="M291" s="26">
        <f t="shared" si="132"/>
        <v>0</v>
      </c>
      <c r="N291" s="26">
        <f t="shared" si="132"/>
        <v>0</v>
      </c>
      <c r="O291" s="26">
        <f t="shared" si="132"/>
        <v>0</v>
      </c>
      <c r="P291" s="26">
        <f t="shared" si="132"/>
        <v>0</v>
      </c>
      <c r="Q291" s="26">
        <f t="shared" si="132"/>
        <v>0</v>
      </c>
      <c r="R291" s="26">
        <f t="shared" si="132"/>
        <v>0</v>
      </c>
      <c r="S291" s="26">
        <f t="shared" si="132"/>
        <v>0</v>
      </c>
      <c r="T291" s="26">
        <f t="shared" si="132"/>
        <v>0</v>
      </c>
      <c r="U291" s="26">
        <f t="shared" si="132"/>
        <v>0</v>
      </c>
      <c r="V291" s="26">
        <f t="shared" si="132"/>
        <v>0</v>
      </c>
      <c r="W291" s="26">
        <f t="shared" si="132"/>
        <v>0</v>
      </c>
      <c r="X291" s="26">
        <f t="shared" si="132"/>
        <v>0</v>
      </c>
      <c r="Y291" s="26">
        <f t="shared" si="132"/>
        <v>0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2009</v>
      </c>
      <c r="E294" s="29">
        <f aca="true" t="shared" si="133" ref="E294:AL294">D294+1</f>
        <v>2010</v>
      </c>
      <c r="F294" s="29">
        <f t="shared" si="133"/>
        <v>2011</v>
      </c>
      <c r="G294" s="29">
        <f t="shared" si="133"/>
        <v>2012</v>
      </c>
      <c r="H294" s="29">
        <f t="shared" si="133"/>
        <v>2013</v>
      </c>
      <c r="I294" s="29">
        <f t="shared" si="133"/>
        <v>2014</v>
      </c>
      <c r="J294" s="29">
        <f t="shared" si="133"/>
        <v>2015</v>
      </c>
      <c r="K294" s="29">
        <f t="shared" si="133"/>
        <v>2016</v>
      </c>
      <c r="L294" s="29">
        <f t="shared" si="133"/>
        <v>2017</v>
      </c>
      <c r="M294" s="29">
        <f t="shared" si="133"/>
        <v>2018</v>
      </c>
      <c r="N294" s="29">
        <f t="shared" si="133"/>
        <v>2019</v>
      </c>
      <c r="O294" s="29">
        <f t="shared" si="133"/>
        <v>2020</v>
      </c>
      <c r="P294" s="29">
        <f t="shared" si="133"/>
        <v>2021</v>
      </c>
      <c r="Q294" s="29">
        <f t="shared" si="133"/>
        <v>2022</v>
      </c>
      <c r="R294" s="29">
        <f t="shared" si="133"/>
        <v>2023</v>
      </c>
      <c r="S294" s="29">
        <f t="shared" si="133"/>
        <v>2024</v>
      </c>
      <c r="T294" s="29">
        <f t="shared" si="133"/>
        <v>2025</v>
      </c>
      <c r="U294" s="29">
        <f t="shared" si="133"/>
        <v>2026</v>
      </c>
      <c r="V294" s="29">
        <f t="shared" si="133"/>
        <v>2027</v>
      </c>
      <c r="W294" s="29">
        <f t="shared" si="133"/>
        <v>2028</v>
      </c>
      <c r="X294" s="29">
        <f t="shared" si="133"/>
        <v>2029</v>
      </c>
      <c r="Y294" s="29">
        <f t="shared" si="133"/>
        <v>2030</v>
      </c>
      <c r="Z294" s="29">
        <f t="shared" si="133"/>
        <v>2031</v>
      </c>
      <c r="AA294" s="29">
        <f t="shared" si="133"/>
        <v>2032</v>
      </c>
      <c r="AB294" s="29">
        <f t="shared" si="133"/>
        <v>2033</v>
      </c>
      <c r="AC294" s="29">
        <f t="shared" si="133"/>
        <v>2034</v>
      </c>
      <c r="AD294" s="29">
        <f t="shared" si="133"/>
        <v>2035</v>
      </c>
      <c r="AE294" s="29">
        <f t="shared" si="133"/>
        <v>2036</v>
      </c>
      <c r="AF294" s="29">
        <f t="shared" si="133"/>
        <v>2037</v>
      </c>
      <c r="AG294" s="29">
        <f t="shared" si="133"/>
        <v>2038</v>
      </c>
      <c r="AH294" s="29">
        <f t="shared" si="133"/>
        <v>2039</v>
      </c>
      <c r="AI294" s="29">
        <f t="shared" si="133"/>
        <v>2040</v>
      </c>
      <c r="AJ294" s="29">
        <f t="shared" si="133"/>
        <v>2041</v>
      </c>
      <c r="AK294" s="29">
        <f t="shared" si="133"/>
        <v>2042</v>
      </c>
      <c r="AL294" s="29">
        <f t="shared" si="133"/>
        <v>2043</v>
      </c>
    </row>
    <row r="295" spans="1:27" ht="12.75" outlineLevel="1">
      <c r="A295" s="44"/>
      <c r="C295" s="32">
        <f>D294</f>
        <v>2009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2010</v>
      </c>
      <c r="D296" s="23"/>
      <c r="E296" s="23">
        <f>E$6-E257</f>
        <v>0</v>
      </c>
      <c r="F296" s="23">
        <f aca="true" t="shared" si="135" ref="F296:X296">E296-F257</f>
        <v>0</v>
      </c>
      <c r="G296" s="23">
        <f t="shared" si="135"/>
        <v>0</v>
      </c>
      <c r="H296" s="23">
        <f t="shared" si="135"/>
        <v>0</v>
      </c>
      <c r="I296" s="23">
        <f t="shared" si="135"/>
        <v>0</v>
      </c>
      <c r="J296" s="23">
        <f t="shared" si="135"/>
        <v>0</v>
      </c>
      <c r="K296" s="23">
        <f t="shared" si="135"/>
        <v>0</v>
      </c>
      <c r="L296" s="23">
        <f t="shared" si="135"/>
        <v>0</v>
      </c>
      <c r="M296" s="23">
        <f t="shared" si="135"/>
        <v>0</v>
      </c>
      <c r="N296" s="23">
        <f t="shared" si="135"/>
        <v>0</v>
      </c>
      <c r="O296" s="23">
        <f t="shared" si="135"/>
        <v>0</v>
      </c>
      <c r="P296" s="23">
        <f t="shared" si="135"/>
        <v>0</v>
      </c>
      <c r="Q296" s="23">
        <f t="shared" si="135"/>
        <v>0</v>
      </c>
      <c r="R296" s="23">
        <f t="shared" si="135"/>
        <v>0</v>
      </c>
      <c r="S296" s="23">
        <f t="shared" si="135"/>
        <v>0</v>
      </c>
      <c r="T296" s="23">
        <f t="shared" si="135"/>
        <v>0</v>
      </c>
      <c r="U296" s="23">
        <f t="shared" si="135"/>
        <v>0</v>
      </c>
      <c r="V296" s="23">
        <f t="shared" si="135"/>
        <v>0</v>
      </c>
      <c r="W296" s="23">
        <f t="shared" si="135"/>
        <v>0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2011</v>
      </c>
      <c r="D297" s="23"/>
      <c r="E297" s="23"/>
      <c r="F297" s="23">
        <f>F$6-F258</f>
        <v>0</v>
      </c>
      <c r="G297" s="23">
        <f aca="true" t="shared" si="137" ref="G297:Y297">F297-G258</f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23">
        <f t="shared" si="137"/>
        <v>0</v>
      </c>
      <c r="N297" s="23">
        <f t="shared" si="137"/>
        <v>0</v>
      </c>
      <c r="O297" s="23">
        <f t="shared" si="137"/>
        <v>0</v>
      </c>
      <c r="P297" s="23">
        <f t="shared" si="137"/>
        <v>0</v>
      </c>
      <c r="Q297" s="23">
        <f t="shared" si="137"/>
        <v>0</v>
      </c>
      <c r="R297" s="23">
        <f t="shared" si="137"/>
        <v>0</v>
      </c>
      <c r="S297" s="23">
        <f t="shared" si="137"/>
        <v>0</v>
      </c>
      <c r="T297" s="23">
        <f t="shared" si="137"/>
        <v>0</v>
      </c>
      <c r="U297" s="23">
        <f t="shared" si="137"/>
        <v>0</v>
      </c>
      <c r="V297" s="23">
        <f t="shared" si="137"/>
        <v>0</v>
      </c>
      <c r="W297" s="23">
        <f t="shared" si="137"/>
        <v>0</v>
      </c>
      <c r="X297" s="23">
        <f t="shared" si="137"/>
        <v>0</v>
      </c>
      <c r="Y297" s="23">
        <f t="shared" si="137"/>
        <v>0</v>
      </c>
    </row>
    <row r="298" spans="1:26" ht="12.75" outlineLevel="1">
      <c r="A298" s="44"/>
      <c r="C298" s="32">
        <f t="shared" si="136"/>
        <v>2012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2013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2014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2015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2016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2017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2018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2019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2020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2021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2022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2023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2024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2025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2026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2027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2028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2029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2030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2031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2032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2033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2034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2035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2036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2037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2038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2039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2040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2041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2042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2043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22">
      <selection activeCell="S29" sqref="S29"/>
    </sheetView>
  </sheetViews>
  <sheetFormatPr defaultColWidth="9.00390625" defaultRowHeight="12.75"/>
  <cols>
    <col min="1" max="1" width="3.00390625" style="88" customWidth="1"/>
    <col min="2" max="2" width="9.125" style="88" customWidth="1"/>
    <col min="3" max="4" width="11.25390625" style="88" customWidth="1"/>
    <col min="5" max="5" width="9.125" style="88" customWidth="1"/>
    <col min="6" max="6" width="12.875" style="88" customWidth="1"/>
    <col min="7" max="7" width="3.00390625" style="88" customWidth="1"/>
    <col min="8" max="8" width="6.875" style="88" customWidth="1"/>
    <col min="9" max="9" width="3.00390625" style="88" customWidth="1"/>
    <col min="10" max="10" width="9.125" style="88" customWidth="1"/>
    <col min="11" max="11" width="3.25390625" style="88" customWidth="1"/>
    <col min="12" max="13" width="9.125" style="88" customWidth="1"/>
    <col min="14" max="14" width="16.00390625" style="88" customWidth="1"/>
    <col min="15" max="15" width="12.625" style="88" customWidth="1"/>
    <col min="16" max="16" width="3.00390625" style="88" customWidth="1"/>
    <col min="17" max="16384" width="9.125" style="88" customWidth="1"/>
  </cols>
  <sheetData>
    <row r="1" spans="2:12" s="54" customFormat="1" ht="12.75" hidden="1">
      <c r="B1" s="54" t="s">
        <v>84</v>
      </c>
      <c r="D1" s="5">
        <v>4</v>
      </c>
      <c r="L1" s="56"/>
    </row>
    <row r="2" spans="6:13" s="54" customFormat="1" ht="12.75" hidden="1">
      <c r="F2" s="92"/>
      <c r="M2" s="190"/>
    </row>
    <row r="3" spans="2:4" s="191" customFormat="1" ht="38.25" hidden="1">
      <c r="B3" s="192" t="s">
        <v>176</v>
      </c>
      <c r="C3" s="192" t="s">
        <v>89</v>
      </c>
      <c r="D3" s="192" t="s">
        <v>90</v>
      </c>
    </row>
    <row r="4" spans="1:4" s="54" customFormat="1" ht="12.75" hidden="1">
      <c r="A4" s="54">
        <v>1</v>
      </c>
      <c r="B4" s="93">
        <v>1</v>
      </c>
      <c r="C4" s="93">
        <v>0.85</v>
      </c>
      <c r="D4" s="93">
        <v>0.15</v>
      </c>
    </row>
    <row r="5" spans="1:6" s="54" customFormat="1" ht="12.75" hidden="1">
      <c r="A5" s="54">
        <v>2</v>
      </c>
      <c r="B5" s="93">
        <v>0.95</v>
      </c>
      <c r="C5" s="93">
        <v>0.85</v>
      </c>
      <c r="D5" s="93">
        <v>0.1</v>
      </c>
      <c r="F5" s="98" t="s">
        <v>91</v>
      </c>
    </row>
    <row r="6" spans="1:6" s="54" customFormat="1" ht="12.75" hidden="1">
      <c r="A6" s="54">
        <v>3</v>
      </c>
      <c r="B6" s="93">
        <v>0.95</v>
      </c>
      <c r="C6" s="93">
        <v>0.85</v>
      </c>
      <c r="D6" s="93">
        <v>0.1</v>
      </c>
      <c r="F6" s="93">
        <f>VLOOKUP(D1,A4:B20,2)</f>
        <v>0.95</v>
      </c>
    </row>
    <row r="7" spans="1:4" s="54" customFormat="1" ht="12.75" hidden="1">
      <c r="A7" s="54">
        <v>4</v>
      </c>
      <c r="B7" s="93">
        <v>0.95</v>
      </c>
      <c r="C7" s="93">
        <v>0.85</v>
      </c>
      <c r="D7" s="93">
        <v>0.1</v>
      </c>
    </row>
    <row r="8" spans="1:6" s="54" customFormat="1" ht="12.75" hidden="1">
      <c r="A8" s="54">
        <v>5</v>
      </c>
      <c r="B8" s="93">
        <v>0.95</v>
      </c>
      <c r="C8" s="99">
        <v>0.8075</v>
      </c>
      <c r="D8" s="99">
        <v>0.1425</v>
      </c>
      <c r="F8" s="54" t="s">
        <v>89</v>
      </c>
    </row>
    <row r="9" spans="1:6" s="54" customFormat="1" ht="12.75" hidden="1">
      <c r="A9" s="54">
        <v>6</v>
      </c>
      <c r="B9" s="93">
        <v>0.4</v>
      </c>
      <c r="C9" s="93">
        <v>0.85</v>
      </c>
      <c r="D9" s="93">
        <v>0.15</v>
      </c>
      <c r="F9" s="99">
        <f>VLOOKUP(D1,A4:D20,3)</f>
        <v>0.85</v>
      </c>
    </row>
    <row r="10" spans="1:4" s="54" customFormat="1" ht="12.75" hidden="1">
      <c r="A10" s="54">
        <v>7</v>
      </c>
      <c r="B10" s="93">
        <v>0.5</v>
      </c>
      <c r="C10" s="93">
        <v>0.85</v>
      </c>
      <c r="D10" s="93">
        <v>0.15</v>
      </c>
    </row>
    <row r="11" spans="1:6" s="54" customFormat="1" ht="12.75" hidden="1">
      <c r="A11" s="54">
        <v>8</v>
      </c>
      <c r="B11" s="93">
        <v>0.6</v>
      </c>
      <c r="C11" s="93">
        <v>0.85</v>
      </c>
      <c r="D11" s="93">
        <v>0.15</v>
      </c>
      <c r="F11" s="54" t="s">
        <v>90</v>
      </c>
    </row>
    <row r="12" spans="1:6" s="54" customFormat="1" ht="12.75" hidden="1">
      <c r="A12" s="54">
        <v>9</v>
      </c>
      <c r="B12" s="93">
        <v>0.5</v>
      </c>
      <c r="C12" s="93">
        <v>0.85</v>
      </c>
      <c r="D12" s="93">
        <v>0.15</v>
      </c>
      <c r="F12" s="99">
        <f>VLOOKUP(D1,A4:D20,4)</f>
        <v>0.1</v>
      </c>
    </row>
    <row r="13" spans="1:4" s="54" customFormat="1" ht="12.75" hidden="1">
      <c r="A13" s="54">
        <v>10</v>
      </c>
      <c r="B13" s="93">
        <v>0.6</v>
      </c>
      <c r="C13" s="93">
        <v>0.85</v>
      </c>
      <c r="D13" s="93">
        <v>0.15</v>
      </c>
    </row>
    <row r="14" spans="1:4" s="54" customFormat="1" ht="12.75" hidden="1">
      <c r="A14" s="54">
        <v>11</v>
      </c>
      <c r="B14" s="93">
        <v>0.7</v>
      </c>
      <c r="C14" s="93">
        <v>0.85</v>
      </c>
      <c r="D14" s="93">
        <v>0.15</v>
      </c>
    </row>
    <row r="15" spans="1:4" s="54" customFormat="1" ht="12.75" hidden="1">
      <c r="A15" s="54">
        <v>12</v>
      </c>
      <c r="B15" s="93">
        <v>0.5</v>
      </c>
      <c r="C15" s="93">
        <v>0.85</v>
      </c>
      <c r="D15" s="93">
        <v>0.15</v>
      </c>
    </row>
    <row r="16" spans="1:4" s="54" customFormat="1" ht="12.75" hidden="1">
      <c r="A16" s="54">
        <v>13</v>
      </c>
      <c r="B16" s="93">
        <v>0.6</v>
      </c>
      <c r="C16" s="93">
        <v>0.85</v>
      </c>
      <c r="D16" s="93">
        <v>0.15</v>
      </c>
    </row>
    <row r="17" spans="1:4" s="54" customFormat="1" ht="12.75" hidden="1">
      <c r="A17" s="54">
        <v>14</v>
      </c>
      <c r="B17" s="93">
        <v>0.7</v>
      </c>
      <c r="C17" s="93">
        <v>0.85</v>
      </c>
      <c r="D17" s="93">
        <v>0.15</v>
      </c>
    </row>
    <row r="18" spans="1:4" s="54" customFormat="1" ht="12.75" hidden="1">
      <c r="A18" s="54">
        <v>15</v>
      </c>
      <c r="B18" s="93">
        <v>0.1</v>
      </c>
      <c r="C18" s="93">
        <v>0.85</v>
      </c>
      <c r="D18" s="93">
        <v>0.15</v>
      </c>
    </row>
    <row r="19" spans="1:4" s="54" customFormat="1" ht="12.75" hidden="1">
      <c r="A19" s="54">
        <v>16</v>
      </c>
      <c r="B19" s="93">
        <v>0.2</v>
      </c>
      <c r="C19" s="93">
        <v>0.85</v>
      </c>
      <c r="D19" s="93">
        <v>0.15</v>
      </c>
    </row>
    <row r="20" spans="1:4" s="54" customFormat="1" ht="12.75" hidden="1">
      <c r="A20" s="54">
        <v>17</v>
      </c>
      <c r="B20" s="93">
        <v>0.3</v>
      </c>
      <c r="C20" s="93">
        <v>0.85</v>
      </c>
      <c r="D20" s="93">
        <v>0.15</v>
      </c>
    </row>
    <row r="21" s="54" customFormat="1" ht="12.75" hidden="1">
      <c r="B21" s="93"/>
    </row>
    <row r="22" spans="1:16" ht="20.25">
      <c r="A22" s="273" t="s">
        <v>83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</row>
    <row r="23" ht="13.5" thickBot="1"/>
    <row r="24" spans="2:16" ht="13.5" thickTop="1">
      <c r="B24" s="107"/>
      <c r="C24" s="108"/>
      <c r="D24" s="108"/>
      <c r="E24" s="108"/>
      <c r="F24" s="108"/>
      <c r="G24" s="109"/>
      <c r="I24" s="107"/>
      <c r="J24" s="108"/>
      <c r="K24" s="108"/>
      <c r="L24" s="108"/>
      <c r="M24" s="108"/>
      <c r="N24" s="108"/>
      <c r="O24" s="108"/>
      <c r="P24" s="109"/>
    </row>
    <row r="25" spans="2:16" ht="12.75">
      <c r="B25" s="272" t="s">
        <v>70</v>
      </c>
      <c r="C25" s="271"/>
      <c r="D25" s="271"/>
      <c r="E25" s="271"/>
      <c r="F25" s="271"/>
      <c r="G25" s="110"/>
      <c r="H25" s="100"/>
      <c r="I25" s="111"/>
      <c r="J25" s="271" t="s">
        <v>71</v>
      </c>
      <c r="K25" s="271"/>
      <c r="L25" s="271"/>
      <c r="M25" s="271"/>
      <c r="N25" s="271"/>
      <c r="O25" s="271"/>
      <c r="P25" s="113"/>
    </row>
    <row r="26" spans="2:16" ht="54" customHeight="1">
      <c r="B26" s="111"/>
      <c r="C26" s="101"/>
      <c r="D26" s="101"/>
      <c r="E26" s="101"/>
      <c r="F26" s="102" t="s">
        <v>128</v>
      </c>
      <c r="G26" s="112"/>
      <c r="H26" s="90"/>
      <c r="I26" s="97"/>
      <c r="J26" s="101"/>
      <c r="K26" s="101"/>
      <c r="L26" s="101"/>
      <c r="M26" s="101"/>
      <c r="N26" s="101"/>
      <c r="O26" s="102" t="s">
        <v>128</v>
      </c>
      <c r="P26" s="113"/>
    </row>
    <row r="27" spans="2:16" ht="12.75">
      <c r="B27" s="111"/>
      <c r="C27" s="101"/>
      <c r="D27" s="101"/>
      <c r="E27" s="101"/>
      <c r="F27" s="101"/>
      <c r="G27" s="113"/>
      <c r="I27" s="111"/>
      <c r="J27" s="101"/>
      <c r="K27" s="101"/>
      <c r="L27" s="101"/>
      <c r="M27" s="101"/>
      <c r="N27" s="101"/>
      <c r="O27" s="101"/>
      <c r="P27" s="113"/>
    </row>
    <row r="28" spans="2:16" ht="12.75">
      <c r="B28" s="111"/>
      <c r="C28" s="101" t="s">
        <v>74</v>
      </c>
      <c r="D28" s="101"/>
      <c r="E28" s="101"/>
      <c r="F28" s="103">
        <v>1</v>
      </c>
      <c r="G28" s="114"/>
      <c r="H28" s="91"/>
      <c r="I28" s="116"/>
      <c r="J28" s="101"/>
      <c r="K28" s="101" t="s">
        <v>76</v>
      </c>
      <c r="L28" s="101"/>
      <c r="M28" s="101"/>
      <c r="N28" s="101"/>
      <c r="O28" s="103">
        <v>0.95</v>
      </c>
      <c r="P28" s="113"/>
    </row>
    <row r="29" spans="2:16" ht="12.75">
      <c r="B29" s="111"/>
      <c r="C29" s="101" t="s">
        <v>75</v>
      </c>
      <c r="D29" s="101"/>
      <c r="E29" s="101"/>
      <c r="F29" s="103">
        <v>0.95</v>
      </c>
      <c r="G29" s="114"/>
      <c r="H29" s="91"/>
      <c r="I29" s="116"/>
      <c r="J29" s="101"/>
      <c r="K29" s="101"/>
      <c r="L29" s="101"/>
      <c r="M29" s="101"/>
      <c r="N29" s="101"/>
      <c r="O29" s="104"/>
      <c r="P29" s="113"/>
    </row>
    <row r="30" spans="2:16" ht="12.75">
      <c r="B30" s="111"/>
      <c r="C30" s="101" t="s">
        <v>73</v>
      </c>
      <c r="D30" s="101"/>
      <c r="E30" s="101"/>
      <c r="F30" s="103">
        <v>0.95</v>
      </c>
      <c r="G30" s="114"/>
      <c r="H30" s="91"/>
      <c r="I30" s="116"/>
      <c r="J30" s="101"/>
      <c r="K30" s="101"/>
      <c r="L30" s="101"/>
      <c r="M30" s="101"/>
      <c r="N30" s="101"/>
      <c r="O30" s="101"/>
      <c r="P30" s="113"/>
    </row>
    <row r="31" spans="2:16" ht="18">
      <c r="B31" s="111"/>
      <c r="C31" s="101" t="s">
        <v>72</v>
      </c>
      <c r="D31" s="101"/>
      <c r="E31" s="101"/>
      <c r="F31" s="103">
        <v>0.95</v>
      </c>
      <c r="G31" s="114"/>
      <c r="H31" s="91"/>
      <c r="I31" s="116"/>
      <c r="J31" s="101"/>
      <c r="K31" s="101" t="s">
        <v>180</v>
      </c>
      <c r="L31" s="101"/>
      <c r="M31" s="101"/>
      <c r="N31" s="101"/>
      <c r="O31" s="104"/>
      <c r="P31" s="113"/>
    </row>
    <row r="32" spans="2:16" ht="12.75">
      <c r="B32" s="111"/>
      <c r="C32" s="101"/>
      <c r="D32" s="101"/>
      <c r="E32" s="101"/>
      <c r="F32" s="101"/>
      <c r="G32" s="113"/>
      <c r="I32" s="111"/>
      <c r="J32" s="101"/>
      <c r="K32" s="101"/>
      <c r="L32" s="101"/>
      <c r="M32" s="101"/>
      <c r="N32" s="101"/>
      <c r="O32" s="104"/>
      <c r="P32" s="113"/>
    </row>
    <row r="33" spans="2:16" ht="12.75">
      <c r="B33" s="111"/>
      <c r="C33" s="101"/>
      <c r="D33" s="101"/>
      <c r="E33" s="101"/>
      <c r="F33" s="101"/>
      <c r="G33" s="113"/>
      <c r="I33" s="111"/>
      <c r="J33" s="101"/>
      <c r="K33" s="101" t="s">
        <v>78</v>
      </c>
      <c r="L33" s="101"/>
      <c r="M33" s="105"/>
      <c r="N33" s="101"/>
      <c r="O33" s="104"/>
      <c r="P33" s="113"/>
    </row>
    <row r="34" spans="2:16" ht="12.75">
      <c r="B34" s="111"/>
      <c r="C34" s="101"/>
      <c r="D34" s="101"/>
      <c r="E34" s="101"/>
      <c r="F34" s="101"/>
      <c r="G34" s="113"/>
      <c r="I34" s="111"/>
      <c r="J34" s="101"/>
      <c r="K34" s="101"/>
      <c r="L34" s="101" t="s">
        <v>80</v>
      </c>
      <c r="M34" s="101"/>
      <c r="N34" s="101"/>
      <c r="O34" s="193">
        <v>0.4</v>
      </c>
      <c r="P34" s="113"/>
    </row>
    <row r="35" spans="2:16" ht="12.75">
      <c r="B35" s="111"/>
      <c r="C35" s="101"/>
      <c r="D35" s="101"/>
      <c r="E35" s="101"/>
      <c r="F35" s="101"/>
      <c r="G35" s="113"/>
      <c r="I35" s="111"/>
      <c r="J35" s="101"/>
      <c r="K35" s="101"/>
      <c r="L35" s="101" t="s">
        <v>82</v>
      </c>
      <c r="M35" s="101"/>
      <c r="N35" s="101"/>
      <c r="O35" s="103">
        <v>0.5</v>
      </c>
      <c r="P35" s="113"/>
    </row>
    <row r="36" spans="2:16" ht="12.75">
      <c r="B36" s="111"/>
      <c r="C36" s="101"/>
      <c r="D36" s="101"/>
      <c r="E36" s="101"/>
      <c r="F36" s="101"/>
      <c r="G36" s="113"/>
      <c r="I36" s="111"/>
      <c r="J36" s="101"/>
      <c r="K36" s="101"/>
      <c r="L36" s="101" t="s">
        <v>81</v>
      </c>
      <c r="M36" s="101"/>
      <c r="N36" s="101"/>
      <c r="O36" s="103">
        <v>0.6</v>
      </c>
      <c r="P36" s="113"/>
    </row>
    <row r="37" spans="2:16" ht="12.75">
      <c r="B37" s="111"/>
      <c r="C37" s="101"/>
      <c r="D37" s="101"/>
      <c r="E37" s="101"/>
      <c r="F37" s="101"/>
      <c r="G37" s="113"/>
      <c r="I37" s="111"/>
      <c r="J37" s="101"/>
      <c r="K37" s="101"/>
      <c r="L37" s="101"/>
      <c r="M37" s="101"/>
      <c r="N37" s="101"/>
      <c r="O37" s="104"/>
      <c r="P37" s="113"/>
    </row>
    <row r="38" spans="2:16" ht="12.75">
      <c r="B38" s="111"/>
      <c r="C38" s="101"/>
      <c r="D38" s="101"/>
      <c r="E38" s="101"/>
      <c r="F38" s="101"/>
      <c r="G38" s="113"/>
      <c r="I38" s="111"/>
      <c r="J38" s="101"/>
      <c r="K38" s="101" t="s">
        <v>77</v>
      </c>
      <c r="L38" s="101"/>
      <c r="M38" s="105"/>
      <c r="N38" s="101"/>
      <c r="O38" s="104"/>
      <c r="P38" s="113"/>
    </row>
    <row r="39" spans="2:16" ht="12.75">
      <c r="B39" s="111"/>
      <c r="C39" s="101"/>
      <c r="D39" s="101"/>
      <c r="E39" s="101"/>
      <c r="F39" s="101"/>
      <c r="G39" s="113"/>
      <c r="I39" s="111"/>
      <c r="J39" s="101"/>
      <c r="K39" s="101"/>
      <c r="L39" s="101" t="s">
        <v>80</v>
      </c>
      <c r="M39" s="101"/>
      <c r="N39" s="101"/>
      <c r="O39" s="103">
        <v>0.5</v>
      </c>
      <c r="P39" s="113"/>
    </row>
    <row r="40" spans="2:16" ht="12.75">
      <c r="B40" s="111"/>
      <c r="C40" s="101"/>
      <c r="D40" s="101"/>
      <c r="E40" s="101"/>
      <c r="F40" s="101"/>
      <c r="G40" s="113"/>
      <c r="I40" s="111"/>
      <c r="J40" s="101"/>
      <c r="K40" s="101"/>
      <c r="L40" s="101" t="s">
        <v>82</v>
      </c>
      <c r="M40" s="101"/>
      <c r="N40" s="101"/>
      <c r="O40" s="103">
        <v>0.6</v>
      </c>
      <c r="P40" s="113"/>
    </row>
    <row r="41" spans="2:16" ht="12.75">
      <c r="B41" s="111"/>
      <c r="C41" s="101"/>
      <c r="D41" s="101"/>
      <c r="E41" s="101"/>
      <c r="F41" s="101"/>
      <c r="G41" s="113"/>
      <c r="I41" s="111"/>
      <c r="J41" s="101"/>
      <c r="K41" s="101"/>
      <c r="L41" s="101" t="s">
        <v>81</v>
      </c>
      <c r="M41" s="101"/>
      <c r="N41" s="101"/>
      <c r="O41" s="103">
        <v>0.7</v>
      </c>
      <c r="P41" s="113"/>
    </row>
    <row r="42" spans="2:16" ht="12.75">
      <c r="B42" s="111"/>
      <c r="C42" s="101"/>
      <c r="D42" s="101"/>
      <c r="E42" s="101"/>
      <c r="F42" s="101"/>
      <c r="G42" s="113"/>
      <c r="I42" s="111"/>
      <c r="J42" s="101"/>
      <c r="K42" s="101"/>
      <c r="L42" s="101"/>
      <c r="M42" s="105"/>
      <c r="N42" s="101"/>
      <c r="O42" s="104"/>
      <c r="P42" s="113"/>
    </row>
    <row r="43" spans="2:16" ht="12.75">
      <c r="B43" s="111"/>
      <c r="C43" s="101"/>
      <c r="D43" s="101"/>
      <c r="E43" s="101"/>
      <c r="F43" s="101"/>
      <c r="G43" s="113"/>
      <c r="I43" s="111"/>
      <c r="J43" s="101"/>
      <c r="K43" s="101" t="s">
        <v>79</v>
      </c>
      <c r="L43" s="101"/>
      <c r="M43" s="105"/>
      <c r="N43" s="101"/>
      <c r="O43" s="104"/>
      <c r="P43" s="113"/>
    </row>
    <row r="44" spans="2:16" ht="12.75">
      <c r="B44" s="111"/>
      <c r="C44" s="101"/>
      <c r="D44" s="101"/>
      <c r="E44" s="101"/>
      <c r="F44" s="101"/>
      <c r="G44" s="113"/>
      <c r="I44" s="111"/>
      <c r="J44" s="101"/>
      <c r="K44" s="101"/>
      <c r="L44" s="101" t="s">
        <v>80</v>
      </c>
      <c r="M44" s="101"/>
      <c r="N44" s="101"/>
      <c r="O44" s="103">
        <v>0.5</v>
      </c>
      <c r="P44" s="113"/>
    </row>
    <row r="45" spans="2:16" ht="12.75">
      <c r="B45" s="111"/>
      <c r="C45" s="101"/>
      <c r="D45" s="101"/>
      <c r="E45" s="101"/>
      <c r="F45" s="101"/>
      <c r="G45" s="113"/>
      <c r="I45" s="111"/>
      <c r="J45" s="101"/>
      <c r="K45" s="101"/>
      <c r="L45" s="101" t="s">
        <v>82</v>
      </c>
      <c r="M45" s="101"/>
      <c r="N45" s="101"/>
      <c r="O45" s="103">
        <v>0.6</v>
      </c>
      <c r="P45" s="113"/>
    </row>
    <row r="46" spans="2:16" ht="12.75">
      <c r="B46" s="111"/>
      <c r="C46" s="101"/>
      <c r="D46" s="101"/>
      <c r="E46" s="101"/>
      <c r="F46" s="101"/>
      <c r="G46" s="113"/>
      <c r="I46" s="111"/>
      <c r="J46" s="101"/>
      <c r="K46" s="101"/>
      <c r="L46" s="101" t="s">
        <v>81</v>
      </c>
      <c r="M46" s="101"/>
      <c r="N46" s="101"/>
      <c r="O46" s="103">
        <v>0.7</v>
      </c>
      <c r="P46" s="113"/>
    </row>
    <row r="47" spans="2:16" ht="12.75">
      <c r="B47" s="111"/>
      <c r="C47" s="101"/>
      <c r="D47" s="101"/>
      <c r="E47" s="101"/>
      <c r="F47" s="101"/>
      <c r="G47" s="113"/>
      <c r="I47" s="111"/>
      <c r="J47" s="101"/>
      <c r="K47" s="101"/>
      <c r="L47" s="101"/>
      <c r="M47" s="101"/>
      <c r="N47" s="101"/>
      <c r="O47" s="101"/>
      <c r="P47" s="113"/>
    </row>
    <row r="48" spans="2:16" ht="12.75">
      <c r="B48" s="111"/>
      <c r="C48" s="101"/>
      <c r="D48" s="101"/>
      <c r="E48" s="101"/>
      <c r="F48" s="101"/>
      <c r="G48" s="113"/>
      <c r="I48" s="111"/>
      <c r="J48" s="101"/>
      <c r="K48" s="101" t="s">
        <v>161</v>
      </c>
      <c r="L48" s="101"/>
      <c r="M48" s="101"/>
      <c r="N48" s="101"/>
      <c r="O48" s="103"/>
      <c r="P48" s="113"/>
    </row>
    <row r="49" spans="2:16" ht="12.75">
      <c r="B49" s="111"/>
      <c r="C49" s="101"/>
      <c r="D49" s="101"/>
      <c r="E49" s="101"/>
      <c r="F49" s="101"/>
      <c r="G49" s="113"/>
      <c r="I49" s="111"/>
      <c r="J49" s="101"/>
      <c r="K49" s="101"/>
      <c r="L49" s="101" t="s">
        <v>80</v>
      </c>
      <c r="M49" s="101"/>
      <c r="N49" s="101"/>
      <c r="O49" s="103">
        <v>0.1</v>
      </c>
      <c r="P49" s="113"/>
    </row>
    <row r="50" spans="2:16" ht="12.75">
      <c r="B50" s="111"/>
      <c r="C50" s="101"/>
      <c r="D50" s="101"/>
      <c r="E50" s="101"/>
      <c r="F50" s="101"/>
      <c r="G50" s="113"/>
      <c r="I50" s="111"/>
      <c r="J50" s="101"/>
      <c r="K50" s="101"/>
      <c r="L50" s="101" t="s">
        <v>82</v>
      </c>
      <c r="M50" s="101"/>
      <c r="N50" s="101"/>
      <c r="O50" s="103">
        <v>0.2</v>
      </c>
      <c r="P50" s="113"/>
    </row>
    <row r="51" spans="2:16" ht="12.75">
      <c r="B51" s="111"/>
      <c r="C51" s="101"/>
      <c r="D51" s="101"/>
      <c r="E51" s="101"/>
      <c r="F51" s="101"/>
      <c r="G51" s="113"/>
      <c r="I51" s="111"/>
      <c r="J51" s="101"/>
      <c r="K51" s="101"/>
      <c r="L51" s="101" t="s">
        <v>81</v>
      </c>
      <c r="M51" s="101"/>
      <c r="N51" s="101"/>
      <c r="O51" s="103">
        <v>0.3</v>
      </c>
      <c r="P51" s="113"/>
    </row>
    <row r="52" spans="2:16" ht="13.5" thickBot="1">
      <c r="B52" s="115"/>
      <c r="C52" s="95"/>
      <c r="D52" s="95"/>
      <c r="E52" s="95"/>
      <c r="F52" s="95"/>
      <c r="G52" s="96"/>
      <c r="I52" s="115"/>
      <c r="J52" s="95"/>
      <c r="K52" s="95"/>
      <c r="L52" s="95"/>
      <c r="M52" s="95"/>
      <c r="N52" s="95"/>
      <c r="O52" s="95"/>
      <c r="P52" s="96"/>
    </row>
    <row r="53" ht="13.5" thickTop="1"/>
    <row r="54" spans="9:16" ht="102" customHeight="1">
      <c r="I54" s="274" t="s">
        <v>181</v>
      </c>
      <c r="J54" s="275"/>
      <c r="K54" s="275"/>
      <c r="L54" s="275"/>
      <c r="M54" s="275"/>
      <c r="N54" s="275"/>
      <c r="O54" s="275"/>
      <c r="P54" s="275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password="CA31" sheet="1"/>
  <mergeCells count="4">
    <mergeCell ref="J25:O25"/>
    <mergeCell ref="B25:F25"/>
    <mergeCell ref="A22:P22"/>
    <mergeCell ref="I54:P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62" customFormat="1" ht="12.75" hidden="1">
      <c r="B1" s="162" t="s">
        <v>162</v>
      </c>
      <c r="F1" s="175">
        <v>1</v>
      </c>
    </row>
    <row r="2" s="162" customFormat="1" ht="12.75" hidden="1"/>
    <row r="3" spans="2:5" s="162" customFormat="1" ht="12.75" hidden="1">
      <c r="B3" s="162">
        <v>1</v>
      </c>
      <c r="C3" s="176">
        <v>1</v>
      </c>
      <c r="E3" s="162" t="s">
        <v>163</v>
      </c>
    </row>
    <row r="4" spans="2:5" s="162" customFormat="1" ht="12.75" hidden="1">
      <c r="B4" s="162">
        <v>2</v>
      </c>
      <c r="C4" s="176">
        <v>1</v>
      </c>
      <c r="E4" s="176">
        <f>VLOOKUP(F1,B3:C9,2)</f>
        <v>1</v>
      </c>
    </row>
    <row r="5" spans="2:3" s="162" customFormat="1" ht="12.75" hidden="1">
      <c r="B5" s="162">
        <v>3</v>
      </c>
      <c r="C5" s="176">
        <v>1</v>
      </c>
    </row>
    <row r="6" spans="2:3" s="162" customFormat="1" ht="12.75" hidden="1">
      <c r="B6" s="162">
        <v>4</v>
      </c>
      <c r="C6" s="176">
        <v>1</v>
      </c>
    </row>
    <row r="7" spans="2:3" s="162" customFormat="1" ht="12.75" hidden="1">
      <c r="B7" s="162">
        <v>5</v>
      </c>
      <c r="C7" s="176">
        <v>0.6</v>
      </c>
    </row>
    <row r="8" spans="2:3" s="162" customFormat="1" ht="12.75" hidden="1">
      <c r="B8" s="162">
        <v>6</v>
      </c>
      <c r="C8" s="176">
        <v>0.3</v>
      </c>
    </row>
    <row r="9" spans="2:3" s="162" customFormat="1" ht="12.75" hidden="1">
      <c r="B9" s="162">
        <v>7</v>
      </c>
      <c r="C9" s="176">
        <v>1</v>
      </c>
    </row>
    <row r="10" s="162" customFormat="1" ht="12.75" hidden="1"/>
    <row r="11" spans="2:19" ht="20.25">
      <c r="B11" s="273" t="s">
        <v>164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177"/>
      <c r="O11" s="177"/>
      <c r="P11" s="177"/>
      <c r="Q11" s="177"/>
      <c r="R11" s="177"/>
      <c r="S11" s="177"/>
    </row>
    <row r="12" spans="2:13" ht="12.75">
      <c r="B12" s="279" t="s">
        <v>177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ht="13.5" thickBot="1"/>
    <row r="14" spans="2:13" ht="13.5" thickTop="1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80"/>
    </row>
    <row r="15" spans="2:13" ht="36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277" t="s">
        <v>165</v>
      </c>
      <c r="L15" s="277"/>
      <c r="M15" s="183"/>
    </row>
    <row r="16" spans="2:13" ht="12.75"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</row>
    <row r="17" spans="2:13" ht="12.75">
      <c r="B17" s="181"/>
      <c r="C17" s="184" t="s">
        <v>166</v>
      </c>
      <c r="D17" s="182"/>
      <c r="E17" s="182"/>
      <c r="F17" s="182"/>
      <c r="G17" s="182"/>
      <c r="H17" s="182"/>
      <c r="I17" s="182"/>
      <c r="J17" s="182"/>
      <c r="K17" s="185">
        <v>1</v>
      </c>
      <c r="L17" s="182"/>
      <c r="M17" s="183"/>
    </row>
    <row r="18" spans="2:13" ht="12.75">
      <c r="B18" s="181"/>
      <c r="C18" s="184"/>
      <c r="D18" s="182"/>
      <c r="E18" s="182"/>
      <c r="F18" s="182"/>
      <c r="G18" s="182"/>
      <c r="H18" s="182"/>
      <c r="I18" s="182"/>
      <c r="J18" s="182"/>
      <c r="K18" s="186"/>
      <c r="L18" s="182"/>
      <c r="M18" s="183"/>
    </row>
    <row r="19" spans="2:13" ht="12.75">
      <c r="B19" s="181"/>
      <c r="C19" s="184" t="s">
        <v>167</v>
      </c>
      <c r="D19" s="182"/>
      <c r="E19" s="182"/>
      <c r="F19" s="182"/>
      <c r="G19" s="182"/>
      <c r="H19" s="182"/>
      <c r="I19" s="182"/>
      <c r="J19" s="182"/>
      <c r="K19" s="185"/>
      <c r="L19" s="182"/>
      <c r="M19" s="183"/>
    </row>
    <row r="20" spans="2:13" ht="12.75">
      <c r="B20" s="181"/>
      <c r="C20" s="182"/>
      <c r="D20" s="182"/>
      <c r="E20" s="182"/>
      <c r="F20" s="182"/>
      <c r="G20" s="182"/>
      <c r="H20" s="182"/>
      <c r="I20" s="182"/>
      <c r="J20" s="182"/>
      <c r="K20" s="186"/>
      <c r="L20" s="182"/>
      <c r="M20" s="183"/>
    </row>
    <row r="21" spans="2:13" ht="12.75">
      <c r="B21" s="181"/>
      <c r="C21" s="182"/>
      <c r="D21" s="182" t="s">
        <v>168</v>
      </c>
      <c r="E21" s="182"/>
      <c r="F21" s="182"/>
      <c r="G21" s="182"/>
      <c r="H21" s="182"/>
      <c r="I21" s="182"/>
      <c r="J21" s="182"/>
      <c r="K21" s="185">
        <v>1</v>
      </c>
      <c r="L21" s="182"/>
      <c r="M21" s="183"/>
    </row>
    <row r="22" spans="2:13" ht="12.75">
      <c r="B22" s="181"/>
      <c r="C22" s="182"/>
      <c r="D22" s="182"/>
      <c r="E22" s="182"/>
      <c r="F22" s="182"/>
      <c r="G22" s="182"/>
      <c r="H22" s="182"/>
      <c r="I22" s="182"/>
      <c r="J22" s="182"/>
      <c r="K22" s="186"/>
      <c r="L22" s="182"/>
      <c r="M22" s="183"/>
    </row>
    <row r="23" spans="2:13" ht="12.75">
      <c r="B23" s="181"/>
      <c r="C23" s="182"/>
      <c r="D23" s="182" t="s">
        <v>169</v>
      </c>
      <c r="E23" s="182"/>
      <c r="F23" s="182"/>
      <c r="G23" s="182"/>
      <c r="H23" s="182"/>
      <c r="I23" s="182"/>
      <c r="J23" s="182"/>
      <c r="K23" s="185"/>
      <c r="L23" s="182"/>
      <c r="M23" s="183"/>
    </row>
    <row r="24" spans="2:13" ht="12.75">
      <c r="B24" s="181"/>
      <c r="C24" s="182"/>
      <c r="D24" s="182"/>
      <c r="E24" s="182"/>
      <c r="F24" s="182"/>
      <c r="G24" s="182"/>
      <c r="H24" s="182"/>
      <c r="I24" s="182"/>
      <c r="J24" s="182"/>
      <c r="K24" s="186"/>
      <c r="L24" s="182"/>
      <c r="M24" s="183"/>
    </row>
    <row r="25" spans="2:13" ht="12.75">
      <c r="B25" s="181"/>
      <c r="C25" s="182"/>
      <c r="D25" s="182"/>
      <c r="E25" s="182" t="s">
        <v>170</v>
      </c>
      <c r="F25" s="182"/>
      <c r="G25" s="182"/>
      <c r="H25" s="182"/>
      <c r="I25" s="182"/>
      <c r="J25" s="182"/>
      <c r="K25" s="185"/>
      <c r="L25" s="182"/>
      <c r="M25" s="183"/>
    </row>
    <row r="26" spans="2:13" ht="12.75">
      <c r="B26" s="181"/>
      <c r="C26" s="182"/>
      <c r="D26" s="182"/>
      <c r="E26" s="182"/>
      <c r="F26" s="182"/>
      <c r="G26" s="182"/>
      <c r="H26" s="182"/>
      <c r="I26" s="182"/>
      <c r="J26" s="182"/>
      <c r="K26" s="186"/>
      <c r="L26" s="182"/>
      <c r="M26" s="183"/>
    </row>
    <row r="27" spans="2:13" ht="26.25" customHeight="1">
      <c r="B27" s="181"/>
      <c r="C27" s="182"/>
      <c r="D27" s="182"/>
      <c r="E27" s="182"/>
      <c r="F27" s="276" t="s">
        <v>178</v>
      </c>
      <c r="G27" s="276"/>
      <c r="H27" s="276"/>
      <c r="I27" s="276"/>
      <c r="J27" s="276"/>
      <c r="K27" s="185">
        <v>1</v>
      </c>
      <c r="L27" s="182"/>
      <c r="M27" s="183"/>
    </row>
    <row r="28" spans="2:13" ht="12.75">
      <c r="B28" s="181"/>
      <c r="C28" s="182"/>
      <c r="D28" s="182"/>
      <c r="E28" s="182"/>
      <c r="F28" s="182"/>
      <c r="G28" s="182"/>
      <c r="H28" s="182"/>
      <c r="I28" s="182"/>
      <c r="J28" s="182"/>
      <c r="K28" s="186"/>
      <c r="L28" s="182"/>
      <c r="M28" s="183"/>
    </row>
    <row r="29" spans="2:13" ht="12.75">
      <c r="B29" s="181"/>
      <c r="C29" s="182"/>
      <c r="D29" s="182"/>
      <c r="E29" s="182"/>
      <c r="F29" s="182"/>
      <c r="G29" s="182"/>
      <c r="H29" s="182"/>
      <c r="I29" s="182"/>
      <c r="J29" s="182"/>
      <c r="K29" s="186"/>
      <c r="L29" s="182"/>
      <c r="M29" s="183"/>
    </row>
    <row r="30" spans="2:13" ht="12.75">
      <c r="B30" s="181"/>
      <c r="C30" s="182"/>
      <c r="D30" s="182"/>
      <c r="E30" s="182"/>
      <c r="F30" s="182" t="s">
        <v>171</v>
      </c>
      <c r="G30" s="182"/>
      <c r="H30" s="182"/>
      <c r="I30" s="182"/>
      <c r="J30" s="182"/>
      <c r="K30" s="185"/>
      <c r="L30" s="182"/>
      <c r="M30" s="183"/>
    </row>
    <row r="31" spans="2:13" ht="12.75">
      <c r="B31" s="181"/>
      <c r="C31" s="182"/>
      <c r="D31" s="182"/>
      <c r="E31" s="182"/>
      <c r="F31" s="182"/>
      <c r="G31" s="182"/>
      <c r="H31" s="182"/>
      <c r="I31" s="182"/>
      <c r="J31" s="182"/>
      <c r="K31" s="186"/>
      <c r="L31" s="182"/>
      <c r="M31" s="183"/>
    </row>
    <row r="32" spans="2:13" ht="12.75">
      <c r="B32" s="181"/>
      <c r="C32" s="182"/>
      <c r="D32" s="182"/>
      <c r="E32" s="182"/>
      <c r="F32" s="182"/>
      <c r="G32" s="182" t="s">
        <v>179</v>
      </c>
      <c r="H32" s="182"/>
      <c r="I32" s="182"/>
      <c r="J32" s="182"/>
      <c r="K32" s="185">
        <v>1</v>
      </c>
      <c r="L32" s="182"/>
      <c r="M32" s="183"/>
    </row>
    <row r="33" spans="2:13" ht="12.75">
      <c r="B33" s="181"/>
      <c r="C33" s="182"/>
      <c r="D33" s="182"/>
      <c r="E33" s="182"/>
      <c r="F33" s="182"/>
      <c r="G33" s="182"/>
      <c r="H33" s="182"/>
      <c r="I33" s="182"/>
      <c r="J33" s="182"/>
      <c r="K33" s="186"/>
      <c r="L33" s="182"/>
      <c r="M33" s="183"/>
    </row>
    <row r="34" spans="2:13" ht="12.75">
      <c r="B34" s="181"/>
      <c r="C34" s="182"/>
      <c r="D34" s="182"/>
      <c r="E34" s="182"/>
      <c r="F34" s="182"/>
      <c r="G34" s="182" t="s">
        <v>172</v>
      </c>
      <c r="H34" s="182"/>
      <c r="I34" s="182"/>
      <c r="J34" s="182"/>
      <c r="K34" s="185">
        <v>0.6</v>
      </c>
      <c r="L34" s="182"/>
      <c r="M34" s="183"/>
    </row>
    <row r="35" spans="2:13" ht="12.75">
      <c r="B35" s="181"/>
      <c r="C35" s="182"/>
      <c r="D35" s="182"/>
      <c r="E35" s="182"/>
      <c r="F35" s="182"/>
      <c r="G35" s="182"/>
      <c r="H35" s="182"/>
      <c r="I35" s="182"/>
      <c r="J35" s="182"/>
      <c r="K35" s="186"/>
      <c r="L35" s="182"/>
      <c r="M35" s="183"/>
    </row>
    <row r="36" spans="2:13" ht="12.75">
      <c r="B36" s="181"/>
      <c r="C36" s="182"/>
      <c r="D36" s="182"/>
      <c r="E36" s="182"/>
      <c r="F36" s="182"/>
      <c r="G36" s="182" t="s">
        <v>173</v>
      </c>
      <c r="H36" s="182"/>
      <c r="I36" s="182"/>
      <c r="J36" s="182"/>
      <c r="K36" s="185">
        <v>0.3</v>
      </c>
      <c r="L36" s="182"/>
      <c r="M36" s="183"/>
    </row>
    <row r="37" spans="2:13" ht="12.75">
      <c r="B37" s="181"/>
      <c r="C37" s="182"/>
      <c r="D37" s="182"/>
      <c r="E37" s="182"/>
      <c r="F37" s="182"/>
      <c r="G37" s="182"/>
      <c r="H37" s="182"/>
      <c r="I37" s="182"/>
      <c r="J37" s="182"/>
      <c r="K37" s="186"/>
      <c r="L37" s="182"/>
      <c r="M37" s="183"/>
    </row>
    <row r="38" spans="2:13" ht="12.75">
      <c r="B38" s="181"/>
      <c r="C38" s="182"/>
      <c r="D38" s="182"/>
      <c r="E38" s="182" t="s">
        <v>174</v>
      </c>
      <c r="F38" s="182"/>
      <c r="G38" s="182"/>
      <c r="H38" s="182"/>
      <c r="I38" s="182"/>
      <c r="J38" s="182"/>
      <c r="K38" s="185">
        <v>1</v>
      </c>
      <c r="L38" s="182"/>
      <c r="M38" s="183"/>
    </row>
    <row r="39" spans="2:13" ht="13.5" thickBot="1"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9"/>
    </row>
    <row r="40" ht="13.5" thickTop="1"/>
    <row r="41" spans="3:12" ht="47.25" customHeight="1">
      <c r="C41" s="278" t="s">
        <v>175</v>
      </c>
      <c r="D41" s="278"/>
      <c r="E41" s="278"/>
      <c r="F41" s="278"/>
      <c r="G41" s="278"/>
      <c r="H41" s="278"/>
      <c r="I41" s="278"/>
      <c r="J41" s="278"/>
      <c r="K41" s="278"/>
      <c r="L41" s="278"/>
    </row>
  </sheetData>
  <sheetProtection password="CA31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61"/>
  <sheetViews>
    <sheetView showGridLines="0"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36.125" style="58" customWidth="1"/>
    <col min="2" max="6" width="11.75390625" style="58" customWidth="1"/>
    <col min="7" max="7" width="12.00390625" style="58" customWidth="1"/>
    <col min="8" max="36" width="11.75390625" style="58" customWidth="1"/>
    <col min="37" max="16384" width="9.125" style="58" customWidth="1"/>
  </cols>
  <sheetData>
    <row r="1" spans="1:15" s="53" customFormat="1" ht="12.75">
      <c r="A1" s="53" t="s">
        <v>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53" customFormat="1" ht="12.75">
      <c r="A2" s="53" t="s">
        <v>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3" s="54" customFormat="1" ht="13.5" customHeight="1" hidden="1">
      <c r="A3" s="54" t="s">
        <v>5</v>
      </c>
      <c r="B3" s="281"/>
      <c r="C3" s="281"/>
    </row>
    <row r="4" spans="2:9" s="54" customFormat="1" ht="12.75" hidden="1">
      <c r="B4" s="55"/>
      <c r="C4" s="55"/>
      <c r="E4" s="89"/>
      <c r="F4" s="98" t="s">
        <v>91</v>
      </c>
      <c r="I4" s="93">
        <f>SUM('Typ žiadateľa'!F6)</f>
        <v>0.95</v>
      </c>
    </row>
    <row r="5" spans="1:9" s="54" customFormat="1" ht="12.75" hidden="1">
      <c r="A5" s="54" t="s">
        <v>2</v>
      </c>
      <c r="C5" s="130">
        <v>0.05</v>
      </c>
      <c r="F5" s="54" t="s">
        <v>92</v>
      </c>
      <c r="I5" s="56" t="str">
        <f>IF('Typ žiadateľa'!$D$1=1,"štátny rozpočet",IF('Typ žiadateľa'!$D$1&lt;5,"verejné zdroje","súkromné zdroje"))</f>
        <v>verejné zdroje</v>
      </c>
    </row>
    <row r="6" spans="1:9" s="54" customFormat="1" ht="12.75" hidden="1">
      <c r="A6" s="54" t="s">
        <v>62</v>
      </c>
      <c r="B6" s="57"/>
      <c r="C6" s="211">
        <f>NPV(C5,B41:AJ41)</f>
        <v>0</v>
      </c>
      <c r="F6" s="54" t="s">
        <v>198</v>
      </c>
      <c r="I6" s="56" t="str">
        <f>IF(OR('Typ žiadateľa'!$D$1&gt;5,CelkoveInvVydavky&lt;=1000000),"áno","nie")</f>
        <v>áno</v>
      </c>
    </row>
    <row r="7" spans="1:9" s="54" customFormat="1" ht="12.75" hidden="1">
      <c r="A7" s="54" t="s">
        <v>1</v>
      </c>
      <c r="B7" s="57"/>
      <c r="C7" s="211">
        <f>NPV(C5,B34:AJ34)</f>
        <v>0</v>
      </c>
      <c r="F7" s="54" t="s">
        <v>94</v>
      </c>
      <c r="I7" s="56" t="str">
        <f>IF('Typ žiadateľa'!$D$1&gt;5,"áno","nie")</f>
        <v>nie</v>
      </c>
    </row>
    <row r="8" spans="1:3" s="54" customFormat="1" ht="12.75" hidden="1">
      <c r="A8" s="54" t="s">
        <v>52</v>
      </c>
      <c r="C8" s="94">
        <f>MAX(MIN(IF(C6=0,0,(C6-C7)/C6),1),0)*'Typ prevádzky'!E4</f>
        <v>0</v>
      </c>
    </row>
    <row r="9" s="54" customFormat="1" ht="12.75" hidden="1"/>
    <row r="10" spans="1:4" ht="12.75">
      <c r="A10" s="58" t="s">
        <v>110</v>
      </c>
      <c r="C10" s="259">
        <f>ROUND(IF(I6="áno",I4,I4*C8),4)</f>
        <v>0.95</v>
      </c>
      <c r="D10" s="59"/>
    </row>
    <row r="11" spans="4:6" ht="12.75">
      <c r="D11" s="60"/>
      <c r="F11" s="60"/>
    </row>
    <row r="12" spans="1:6" ht="12.75">
      <c r="A12" s="61" t="s">
        <v>182</v>
      </c>
      <c r="D12" s="60"/>
      <c r="F12" s="60"/>
    </row>
    <row r="13" spans="1:6" ht="12.75">
      <c r="A13" s="62"/>
      <c r="B13" s="63"/>
      <c r="D13" s="60"/>
      <c r="F13" s="60"/>
    </row>
    <row r="14" spans="1:36" s="66" customFormat="1" ht="12.75">
      <c r="A14" s="64" t="s">
        <v>28</v>
      </c>
      <c r="B14" s="150">
        <v>2009</v>
      </c>
      <c r="C14" s="65">
        <f aca="true" t="shared" si="0" ref="C14:AJ14">B14+1</f>
        <v>2010</v>
      </c>
      <c r="D14" s="65">
        <f t="shared" si="0"/>
        <v>2011</v>
      </c>
      <c r="E14" s="65">
        <f t="shared" si="0"/>
        <v>2012</v>
      </c>
      <c r="F14" s="65">
        <f t="shared" si="0"/>
        <v>2013</v>
      </c>
      <c r="G14" s="65">
        <f t="shared" si="0"/>
        <v>2014</v>
      </c>
      <c r="H14" s="65">
        <f t="shared" si="0"/>
        <v>2015</v>
      </c>
      <c r="I14" s="65">
        <f t="shared" si="0"/>
        <v>2016</v>
      </c>
      <c r="J14" s="65">
        <f t="shared" si="0"/>
        <v>2017</v>
      </c>
      <c r="K14" s="65">
        <f t="shared" si="0"/>
        <v>2018</v>
      </c>
      <c r="L14" s="65">
        <f t="shared" si="0"/>
        <v>2019</v>
      </c>
      <c r="M14" s="65">
        <f t="shared" si="0"/>
        <v>2020</v>
      </c>
      <c r="N14" s="65">
        <f t="shared" si="0"/>
        <v>2021</v>
      </c>
      <c r="O14" s="65">
        <f t="shared" si="0"/>
        <v>2022</v>
      </c>
      <c r="P14" s="65">
        <f t="shared" si="0"/>
        <v>2023</v>
      </c>
      <c r="Q14" s="65">
        <f t="shared" si="0"/>
        <v>2024</v>
      </c>
      <c r="R14" s="65">
        <f t="shared" si="0"/>
        <v>2025</v>
      </c>
      <c r="S14" s="65">
        <f t="shared" si="0"/>
        <v>2026</v>
      </c>
      <c r="T14" s="65">
        <f t="shared" si="0"/>
        <v>2027</v>
      </c>
      <c r="U14" s="65">
        <f t="shared" si="0"/>
        <v>2028</v>
      </c>
      <c r="V14" s="65">
        <f t="shared" si="0"/>
        <v>2029</v>
      </c>
      <c r="W14" s="65">
        <f t="shared" si="0"/>
        <v>2030</v>
      </c>
      <c r="X14" s="65">
        <f t="shared" si="0"/>
        <v>2031</v>
      </c>
      <c r="Y14" s="65">
        <f t="shared" si="0"/>
        <v>2032</v>
      </c>
      <c r="Z14" s="65">
        <f t="shared" si="0"/>
        <v>2033</v>
      </c>
      <c r="AA14" s="65">
        <f t="shared" si="0"/>
        <v>2034</v>
      </c>
      <c r="AB14" s="65">
        <f t="shared" si="0"/>
        <v>2035</v>
      </c>
      <c r="AC14" s="65">
        <f t="shared" si="0"/>
        <v>2036</v>
      </c>
      <c r="AD14" s="65">
        <f t="shared" si="0"/>
        <v>2037</v>
      </c>
      <c r="AE14" s="65">
        <f t="shared" si="0"/>
        <v>2038</v>
      </c>
      <c r="AF14" s="65">
        <f t="shared" si="0"/>
        <v>2039</v>
      </c>
      <c r="AG14" s="65">
        <f t="shared" si="0"/>
        <v>2040</v>
      </c>
      <c r="AH14" s="65">
        <f t="shared" si="0"/>
        <v>2041</v>
      </c>
      <c r="AI14" s="65">
        <f t="shared" si="0"/>
        <v>2042</v>
      </c>
      <c r="AJ14" s="65">
        <f t="shared" si="0"/>
        <v>2043</v>
      </c>
    </row>
    <row r="15" spans="1:35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ht="12.75">
      <c r="A16" s="69" t="s">
        <v>56</v>
      </c>
      <c r="B16" s="207">
        <f aca="true" t="shared" si="1" ref="B16:I16">B21+B22-B17</f>
        <v>0</v>
      </c>
      <c r="C16" s="207">
        <f t="shared" si="1"/>
        <v>0</v>
      </c>
      <c r="D16" s="207">
        <f t="shared" si="1"/>
        <v>0</v>
      </c>
      <c r="E16" s="207">
        <f t="shared" si="1"/>
        <v>0</v>
      </c>
      <c r="F16" s="207">
        <f t="shared" si="1"/>
        <v>0</v>
      </c>
      <c r="G16" s="207">
        <f t="shared" si="1"/>
        <v>0</v>
      </c>
      <c r="H16" s="207">
        <f t="shared" si="1"/>
        <v>0</v>
      </c>
      <c r="I16" s="207">
        <f t="shared" si="1"/>
        <v>0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8"/>
    </row>
    <row r="17" spans="1:36" ht="12.75">
      <c r="A17" s="69" t="s">
        <v>51</v>
      </c>
      <c r="B17" s="207">
        <f aca="true" t="shared" si="2" ref="B17:I17">B21*$C$10</f>
        <v>0</v>
      </c>
      <c r="C17" s="207">
        <f t="shared" si="2"/>
        <v>0</v>
      </c>
      <c r="D17" s="207">
        <f t="shared" si="2"/>
        <v>0</v>
      </c>
      <c r="E17" s="207">
        <f t="shared" si="2"/>
        <v>0</v>
      </c>
      <c r="F17" s="207">
        <f t="shared" si="2"/>
        <v>0</v>
      </c>
      <c r="G17" s="207">
        <f t="shared" si="2"/>
        <v>0</v>
      </c>
      <c r="H17" s="207">
        <f t="shared" si="2"/>
        <v>0</v>
      </c>
      <c r="I17" s="207">
        <f t="shared" si="2"/>
        <v>0</v>
      </c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8"/>
    </row>
    <row r="18" spans="1:36" ht="12.75">
      <c r="A18" s="69" t="s">
        <v>95</v>
      </c>
      <c r="B18" s="207">
        <f>'Príjmy z prevádzky'!D27</f>
        <v>0</v>
      </c>
      <c r="C18" s="207">
        <f>'Príjmy z prevádzky'!E27</f>
        <v>0</v>
      </c>
      <c r="D18" s="207">
        <f>'Príjmy z prevádzky'!F27</f>
        <v>0</v>
      </c>
      <c r="E18" s="207">
        <f>'Príjmy z prevádzky'!G27</f>
        <v>0</v>
      </c>
      <c r="F18" s="207">
        <f>'Príjmy z prevádzky'!H27</f>
        <v>0</v>
      </c>
      <c r="G18" s="207">
        <f>'Príjmy z prevádzky'!I27</f>
        <v>0</v>
      </c>
      <c r="H18" s="207">
        <f>'Príjmy z prevádzky'!J27</f>
        <v>0</v>
      </c>
      <c r="I18" s="207">
        <f>'Príjmy z prevádzky'!K27</f>
        <v>0</v>
      </c>
      <c r="J18" s="207">
        <f>'Príjmy z prevádzky'!L27</f>
        <v>0</v>
      </c>
      <c r="K18" s="207">
        <f>'Príjmy z prevádzky'!M27</f>
        <v>0</v>
      </c>
      <c r="L18" s="207">
        <f>'Príjmy z prevádzky'!N27</f>
        <v>0</v>
      </c>
      <c r="M18" s="207">
        <f>'Príjmy z prevádzky'!O27</f>
        <v>0</v>
      </c>
      <c r="N18" s="207">
        <f>'Príjmy z prevádzky'!P27</f>
        <v>0</v>
      </c>
      <c r="O18" s="207">
        <f>'Príjmy z prevádzky'!Q27</f>
        <v>0</v>
      </c>
      <c r="P18" s="207">
        <f>'Príjmy z prevádzky'!R27</f>
        <v>0</v>
      </c>
      <c r="Q18" s="207">
        <f>'Príjmy z prevádzky'!S27</f>
        <v>0</v>
      </c>
      <c r="R18" s="207">
        <f>'Príjmy z prevádzky'!T27</f>
        <v>0</v>
      </c>
      <c r="S18" s="207">
        <f>'Príjmy z prevádzky'!U27</f>
        <v>0</v>
      </c>
      <c r="T18" s="207">
        <f>'Príjmy z prevádzky'!V27</f>
        <v>0</v>
      </c>
      <c r="U18" s="207">
        <f>'Príjmy z prevádzky'!W27</f>
        <v>0</v>
      </c>
      <c r="V18" s="207">
        <f>'Príjmy z prevádzky'!X27</f>
        <v>0</v>
      </c>
      <c r="W18" s="207">
        <f>'Príjmy z prevádzky'!Y27</f>
        <v>0</v>
      </c>
      <c r="X18" s="207">
        <f>'Príjmy z prevádzky'!Z27</f>
        <v>0</v>
      </c>
      <c r="Y18" s="207">
        <f>'Príjmy z prevádzky'!AA27</f>
        <v>0</v>
      </c>
      <c r="Z18" s="207">
        <f>'Príjmy z prevádzky'!AB27</f>
        <v>0</v>
      </c>
      <c r="AA18" s="207">
        <f>'Príjmy z prevádzky'!AC27</f>
        <v>0</v>
      </c>
      <c r="AB18" s="207">
        <f>'Príjmy z prevádzky'!AD27</f>
        <v>0</v>
      </c>
      <c r="AC18" s="207">
        <f>'Príjmy z prevádzky'!AE27</f>
        <v>0</v>
      </c>
      <c r="AD18" s="207">
        <f>'Príjmy z prevádzky'!AF27</f>
        <v>0</v>
      </c>
      <c r="AE18" s="207">
        <f>'Príjmy z prevádzky'!AG27</f>
        <v>0</v>
      </c>
      <c r="AF18" s="207">
        <f>'Príjmy z prevádzky'!AH27</f>
        <v>0</v>
      </c>
      <c r="AG18" s="207">
        <f>'Príjmy z prevádzky'!AI27</f>
        <v>0</v>
      </c>
      <c r="AH18" s="207">
        <f>'Príjmy z prevádzky'!AJ27</f>
        <v>0</v>
      </c>
      <c r="AI18" s="207">
        <f>'Príjmy z prevádzky'!AK27</f>
        <v>0</v>
      </c>
      <c r="AJ18" s="207">
        <f>'Príjmy z prevádzky'!AL27</f>
        <v>0</v>
      </c>
    </row>
    <row r="19" spans="1:36" ht="12.75">
      <c r="A19" s="70" t="s">
        <v>9</v>
      </c>
      <c r="B19" s="207">
        <f aca="true" t="shared" si="3" ref="B19:AJ19">SUM(B16:B18)</f>
        <v>0</v>
      </c>
      <c r="C19" s="207">
        <f t="shared" si="3"/>
        <v>0</v>
      </c>
      <c r="D19" s="207">
        <f t="shared" si="3"/>
        <v>0</v>
      </c>
      <c r="E19" s="207">
        <f t="shared" si="3"/>
        <v>0</v>
      </c>
      <c r="F19" s="207">
        <f t="shared" si="3"/>
        <v>0</v>
      </c>
      <c r="G19" s="207">
        <f t="shared" si="3"/>
        <v>0</v>
      </c>
      <c r="H19" s="207">
        <f t="shared" si="3"/>
        <v>0</v>
      </c>
      <c r="I19" s="207">
        <f t="shared" si="3"/>
        <v>0</v>
      </c>
      <c r="J19" s="207">
        <f t="shared" si="3"/>
        <v>0</v>
      </c>
      <c r="K19" s="207">
        <f t="shared" si="3"/>
        <v>0</v>
      </c>
      <c r="L19" s="207">
        <f t="shared" si="3"/>
        <v>0</v>
      </c>
      <c r="M19" s="207">
        <f t="shared" si="3"/>
        <v>0</v>
      </c>
      <c r="N19" s="207">
        <f t="shared" si="3"/>
        <v>0</v>
      </c>
      <c r="O19" s="207">
        <f t="shared" si="3"/>
        <v>0</v>
      </c>
      <c r="P19" s="207">
        <f t="shared" si="3"/>
        <v>0</v>
      </c>
      <c r="Q19" s="207">
        <f t="shared" si="3"/>
        <v>0</v>
      </c>
      <c r="R19" s="207">
        <f t="shared" si="3"/>
        <v>0</v>
      </c>
      <c r="S19" s="207">
        <f t="shared" si="3"/>
        <v>0</v>
      </c>
      <c r="T19" s="207">
        <f t="shared" si="3"/>
        <v>0</v>
      </c>
      <c r="U19" s="207">
        <f t="shared" si="3"/>
        <v>0</v>
      </c>
      <c r="V19" s="207">
        <f t="shared" si="3"/>
        <v>0</v>
      </c>
      <c r="W19" s="207">
        <f t="shared" si="3"/>
        <v>0</v>
      </c>
      <c r="X19" s="207">
        <f t="shared" si="3"/>
        <v>0</v>
      </c>
      <c r="Y19" s="207">
        <f t="shared" si="3"/>
        <v>0</v>
      </c>
      <c r="Z19" s="207">
        <f t="shared" si="3"/>
        <v>0</v>
      </c>
      <c r="AA19" s="207">
        <f t="shared" si="3"/>
        <v>0</v>
      </c>
      <c r="AB19" s="207">
        <f t="shared" si="3"/>
        <v>0</v>
      </c>
      <c r="AC19" s="207">
        <f t="shared" si="3"/>
        <v>0</v>
      </c>
      <c r="AD19" s="207">
        <f t="shared" si="3"/>
        <v>0</v>
      </c>
      <c r="AE19" s="207">
        <f t="shared" si="3"/>
        <v>0</v>
      </c>
      <c r="AF19" s="207">
        <f t="shared" si="3"/>
        <v>0</v>
      </c>
      <c r="AG19" s="207">
        <f t="shared" si="3"/>
        <v>0</v>
      </c>
      <c r="AH19" s="207">
        <f t="shared" si="3"/>
        <v>0</v>
      </c>
      <c r="AI19" s="207">
        <f t="shared" si="3"/>
        <v>0</v>
      </c>
      <c r="AJ19" s="207">
        <f t="shared" si="3"/>
        <v>0</v>
      </c>
    </row>
    <row r="20" spans="1:36" ht="12.75" customHeight="1">
      <c r="A20" s="70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8"/>
    </row>
    <row r="21" spans="1:36" ht="12.75">
      <c r="A21" s="69" t="s">
        <v>107</v>
      </c>
      <c r="B21" s="207">
        <f>'Investičné výdavky'!C58</f>
        <v>0</v>
      </c>
      <c r="C21" s="207">
        <f>'Investičné výdavky'!C59</f>
        <v>0</v>
      </c>
      <c r="D21" s="207">
        <f>'Investičné výdavky'!C60</f>
        <v>0</v>
      </c>
      <c r="E21" s="207">
        <f>'Investičné výdavky'!C61</f>
        <v>0</v>
      </c>
      <c r="F21" s="207">
        <f>'Investičné výdavky'!C62</f>
        <v>0</v>
      </c>
      <c r="G21" s="207">
        <f>'Investičné výdavky'!C63</f>
        <v>0</v>
      </c>
      <c r="H21" s="207">
        <f>'Investičné výdavky'!C64</f>
        <v>0</v>
      </c>
      <c r="I21" s="207">
        <f>'Investičné výdavky'!C65</f>
        <v>0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8"/>
    </row>
    <row r="22" spans="1:36" ht="12.75">
      <c r="A22" s="69" t="s">
        <v>61</v>
      </c>
      <c r="B22" s="207">
        <f>'Investičné výdavky'!D58</f>
        <v>0</v>
      </c>
      <c r="C22" s="207">
        <f>'Investičné výdavky'!D59</f>
        <v>0</v>
      </c>
      <c r="D22" s="207">
        <f>'Investičné výdavky'!D60</f>
        <v>0</v>
      </c>
      <c r="E22" s="207">
        <f>'Investičné výdavky'!D61</f>
        <v>0</v>
      </c>
      <c r="F22" s="207">
        <f>'Investičné výdavky'!D62</f>
        <v>0</v>
      </c>
      <c r="G22" s="207">
        <f>'Investičné výdavky'!D63</f>
        <v>0</v>
      </c>
      <c r="H22" s="207">
        <f>'Investičné výdavky'!D64</f>
        <v>0</v>
      </c>
      <c r="I22" s="207">
        <f>'Investičné výdavky'!D65</f>
        <v>0</v>
      </c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8"/>
    </row>
    <row r="23" spans="1:36" ht="12.75">
      <c r="A23" s="69" t="s">
        <v>13</v>
      </c>
      <c r="B23" s="207"/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09">
        <v>0</v>
      </c>
      <c r="AI23" s="209">
        <v>0</v>
      </c>
      <c r="AJ23" s="209">
        <v>0</v>
      </c>
    </row>
    <row r="24" spans="1:36" ht="12.75" customHeight="1">
      <c r="A24" s="69" t="s">
        <v>96</v>
      </c>
      <c r="B24" s="207">
        <f>'Výdavky na prevádzku'!D48</f>
        <v>0</v>
      </c>
      <c r="C24" s="207">
        <f>'Výdavky na prevádzku'!E48</f>
        <v>0</v>
      </c>
      <c r="D24" s="207">
        <f>'Výdavky na prevádzku'!F48</f>
        <v>0</v>
      </c>
      <c r="E24" s="207">
        <f>'Výdavky na prevádzku'!G48</f>
        <v>0</v>
      </c>
      <c r="F24" s="207">
        <f>'Výdavky na prevádzku'!H48</f>
        <v>0</v>
      </c>
      <c r="G24" s="207">
        <f>'Výdavky na prevádzku'!I48</f>
        <v>0</v>
      </c>
      <c r="H24" s="207">
        <f>'Výdavky na prevádzku'!J48</f>
        <v>0</v>
      </c>
      <c r="I24" s="207">
        <f>'Výdavky na prevádzku'!K48</f>
        <v>0</v>
      </c>
      <c r="J24" s="207">
        <f>'Výdavky na prevádzku'!L48</f>
        <v>0</v>
      </c>
      <c r="K24" s="207">
        <f>'Výdavky na prevádzku'!M48</f>
        <v>0</v>
      </c>
      <c r="L24" s="207">
        <f>'Výdavky na prevádzku'!N48</f>
        <v>0</v>
      </c>
      <c r="M24" s="207">
        <f>'Výdavky na prevádzku'!O48</f>
        <v>0</v>
      </c>
      <c r="N24" s="207">
        <f>'Výdavky na prevádzku'!P48</f>
        <v>0</v>
      </c>
      <c r="O24" s="207">
        <f>'Výdavky na prevádzku'!Q48</f>
        <v>0</v>
      </c>
      <c r="P24" s="207">
        <f>'Výdavky na prevádzku'!R48</f>
        <v>0</v>
      </c>
      <c r="Q24" s="207">
        <f>'Výdavky na prevádzku'!S48</f>
        <v>0</v>
      </c>
      <c r="R24" s="207">
        <f>'Výdavky na prevádzku'!T48</f>
        <v>0</v>
      </c>
      <c r="S24" s="207">
        <f>'Výdavky na prevádzku'!U48</f>
        <v>0</v>
      </c>
      <c r="T24" s="207">
        <f>'Výdavky na prevádzku'!V48</f>
        <v>0</v>
      </c>
      <c r="U24" s="207">
        <f>'Výdavky na prevádzku'!W48</f>
        <v>0</v>
      </c>
      <c r="V24" s="207">
        <f>'Výdavky na prevádzku'!X48</f>
        <v>0</v>
      </c>
      <c r="W24" s="207">
        <f>'Výdavky na prevádzku'!Y48</f>
        <v>0</v>
      </c>
      <c r="X24" s="207">
        <f>'Výdavky na prevádzku'!Z48</f>
        <v>0</v>
      </c>
      <c r="Y24" s="207">
        <f>'Výdavky na prevádzku'!AA48</f>
        <v>0</v>
      </c>
      <c r="Z24" s="207">
        <f>'Výdavky na prevádzku'!AB48</f>
        <v>0</v>
      </c>
      <c r="AA24" s="207">
        <f>'Výdavky na prevádzku'!AC48</f>
        <v>0</v>
      </c>
      <c r="AB24" s="207">
        <f>'Výdavky na prevádzku'!AD48</f>
        <v>0</v>
      </c>
      <c r="AC24" s="207">
        <f>'Výdavky na prevádzku'!AE48</f>
        <v>0</v>
      </c>
      <c r="AD24" s="207">
        <f>'Výdavky na prevádzku'!AF48</f>
        <v>0</v>
      </c>
      <c r="AE24" s="207">
        <f>'Výdavky na prevádzku'!AG48</f>
        <v>0</v>
      </c>
      <c r="AF24" s="207">
        <f>'Výdavky na prevádzku'!AH48</f>
        <v>0</v>
      </c>
      <c r="AG24" s="207">
        <f>'Výdavky na prevádzku'!AI48</f>
        <v>0</v>
      </c>
      <c r="AH24" s="207">
        <f>'Výdavky na prevádzku'!AJ48</f>
        <v>0</v>
      </c>
      <c r="AI24" s="207">
        <f>'Výdavky na prevádzku'!AK48</f>
        <v>0</v>
      </c>
      <c r="AJ24" s="207">
        <f>'Výdavky na prevádzku'!AL48</f>
        <v>0</v>
      </c>
    </row>
    <row r="25" spans="1:36" ht="12.75">
      <c r="A25" s="69" t="s">
        <v>53</v>
      </c>
      <c r="B25" s="207">
        <f>IF(Úver!B11=0,Úver!B13,Úver!B11)</f>
        <v>0</v>
      </c>
      <c r="C25" s="207">
        <f>IF(Úver!C11=0,Úver!C13,Úver!C11)</f>
        <v>0</v>
      </c>
      <c r="D25" s="207">
        <f>IF(Úver!D11=0,Úver!D13,Úver!D11)</f>
        <v>0</v>
      </c>
      <c r="E25" s="207">
        <f>IF(Úver!E11=0,Úver!E13,Úver!E11)</f>
        <v>0</v>
      </c>
      <c r="F25" s="207">
        <f>IF(Úver!F11=0,Úver!F13,Úver!F11)</f>
        <v>0</v>
      </c>
      <c r="G25" s="207">
        <f>IF(Úver!G11=0,Úver!G13,Úver!G11)</f>
        <v>0</v>
      </c>
      <c r="H25" s="207">
        <f>IF(Úver!H11=0,Úver!H13,Úver!H11)</f>
        <v>0</v>
      </c>
      <c r="I25" s="207">
        <f>IF(Úver!I11=0,Úver!I13,Úver!I11)</f>
        <v>0</v>
      </c>
      <c r="J25" s="207">
        <f>IF(Úver!J11=0,Úver!J13,Úver!J11)</f>
        <v>0</v>
      </c>
      <c r="K25" s="207">
        <f>IF(Úver!K11=0,Úver!K13,Úver!K11)</f>
        <v>0</v>
      </c>
      <c r="L25" s="207">
        <f>IF(Úver!L11=0,Úver!L13,Úver!L11)</f>
        <v>0</v>
      </c>
      <c r="M25" s="207">
        <f>IF(Úver!M11=0,Úver!M13,Úver!M11)</f>
        <v>0</v>
      </c>
      <c r="N25" s="207">
        <f>IF(Úver!N11=0,Úver!N13,Úver!N11)</f>
        <v>0</v>
      </c>
      <c r="O25" s="207">
        <f>IF(Úver!O11=0,Úver!O13,Úver!O11)</f>
        <v>0</v>
      </c>
      <c r="P25" s="207">
        <f>IF(Úver!P11=0,Úver!P13,Úver!P11)</f>
        <v>0</v>
      </c>
      <c r="Q25" s="207">
        <f>IF(Úver!Q11=0,Úver!Q13,Úver!Q11)</f>
        <v>0</v>
      </c>
      <c r="R25" s="207">
        <f>IF(Úver!R11=0,Úver!R13,Úver!R11)</f>
        <v>0</v>
      </c>
      <c r="S25" s="207">
        <f>IF(Úver!S11=0,Úver!S13,Úver!S11)</f>
        <v>0</v>
      </c>
      <c r="T25" s="207">
        <f>IF(Úver!T11=0,Úver!T13,Úver!T11)</f>
        <v>0</v>
      </c>
      <c r="U25" s="207">
        <f>IF(Úver!U11=0,Úver!U13,Úver!U11)</f>
        <v>0</v>
      </c>
      <c r="V25" s="207">
        <f>IF(Úver!V11=0,Úver!V13,Úver!V11)</f>
        <v>0</v>
      </c>
      <c r="W25" s="207">
        <f>IF(Úver!W11=0,Úver!W13,Úver!W11)</f>
        <v>0</v>
      </c>
      <c r="X25" s="207">
        <f>IF(Úver!X11=0,Úver!X13,Úver!X11)</f>
        <v>0</v>
      </c>
      <c r="Y25" s="207">
        <f>IF(Úver!Y11=0,Úver!Y13,Úver!Y11)</f>
        <v>0</v>
      </c>
      <c r="Z25" s="207">
        <f>IF(Úver!Z11=0,Úver!Z13,Úver!Z11)</f>
        <v>0</v>
      </c>
      <c r="AA25" s="207">
        <f>IF(Úver!AA11=0,Úver!AA13,Úver!AA11)</f>
        <v>0</v>
      </c>
      <c r="AB25" s="207">
        <f>IF(Úver!AB11=0,Úver!AB13,Úver!AB11)</f>
        <v>0</v>
      </c>
      <c r="AC25" s="207">
        <f>IF(Úver!AC11=0,Úver!AC13,Úver!AC11)</f>
        <v>0</v>
      </c>
      <c r="AD25" s="207">
        <f>IF(Úver!AD11=0,Úver!AD13,Úver!AD11)</f>
        <v>0</v>
      </c>
      <c r="AE25" s="207">
        <f>IF(Úver!AE11=0,Úver!AE13,Úver!AE11)</f>
        <v>0</v>
      </c>
      <c r="AF25" s="207">
        <f>IF(Úver!AF11=0,Úver!AF13,Úver!AF11)</f>
        <v>0</v>
      </c>
      <c r="AG25" s="207">
        <f>IF(Úver!AG11=0,Úver!AG13,Úver!AG11)</f>
        <v>0</v>
      </c>
      <c r="AH25" s="207">
        <f>IF(Úver!AH11=0,Úver!AH13,Úver!AH11)</f>
        <v>0</v>
      </c>
      <c r="AI25" s="207">
        <f>IF(Úver!AI11=0,Úver!AI13,Úver!AI11)</f>
        <v>0</v>
      </c>
      <c r="AJ25" s="207">
        <f>IF(Úver!AJ11=0,Úver!AJ13,Úver!AJ11)</f>
        <v>0</v>
      </c>
    </row>
    <row r="26" spans="1:36" ht="12.75">
      <c r="A26" s="69" t="s">
        <v>54</v>
      </c>
      <c r="B26" s="207">
        <f>Úver!B12</f>
        <v>0</v>
      </c>
      <c r="C26" s="207">
        <f>Úver!C12</f>
        <v>0</v>
      </c>
      <c r="D26" s="207">
        <f>Úver!D12</f>
        <v>0</v>
      </c>
      <c r="E26" s="207">
        <f>Úver!E12</f>
        <v>0</v>
      </c>
      <c r="F26" s="207">
        <f>Úver!F12</f>
        <v>0</v>
      </c>
      <c r="G26" s="207">
        <f>Úver!G12</f>
        <v>0</v>
      </c>
      <c r="H26" s="207">
        <f>Úver!H12</f>
        <v>0</v>
      </c>
      <c r="I26" s="207">
        <f>Úver!I12</f>
        <v>0</v>
      </c>
      <c r="J26" s="207">
        <f>Úver!J12</f>
        <v>0</v>
      </c>
      <c r="K26" s="207">
        <f>Úver!K12</f>
        <v>0</v>
      </c>
      <c r="L26" s="207">
        <f>Úver!L12</f>
        <v>0</v>
      </c>
      <c r="M26" s="207">
        <f>Úver!M12</f>
        <v>0</v>
      </c>
      <c r="N26" s="207">
        <f>Úver!N12</f>
        <v>0</v>
      </c>
      <c r="O26" s="207">
        <f>Úver!O12</f>
        <v>0</v>
      </c>
      <c r="P26" s="207">
        <f>Úver!P12</f>
        <v>0</v>
      </c>
      <c r="Q26" s="207">
        <f>Úver!Q12</f>
        <v>0</v>
      </c>
      <c r="R26" s="207">
        <f>Úver!R12</f>
        <v>0</v>
      </c>
      <c r="S26" s="207">
        <f>Úver!S12</f>
        <v>0</v>
      </c>
      <c r="T26" s="207">
        <f>Úver!T12</f>
        <v>0</v>
      </c>
      <c r="U26" s="207">
        <f>Úver!U12</f>
        <v>0</v>
      </c>
      <c r="V26" s="207">
        <f>Úver!V12</f>
        <v>0</v>
      </c>
      <c r="W26" s="207">
        <f>Úver!W12</f>
        <v>0</v>
      </c>
      <c r="X26" s="207">
        <f>Úver!X12</f>
        <v>0</v>
      </c>
      <c r="Y26" s="207">
        <f>Úver!Y12</f>
        <v>0</v>
      </c>
      <c r="Z26" s="207">
        <f>Úver!Z12</f>
        <v>0</v>
      </c>
      <c r="AA26" s="207">
        <f>Úver!AA12</f>
        <v>0</v>
      </c>
      <c r="AB26" s="207">
        <f>Úver!AB12</f>
        <v>0</v>
      </c>
      <c r="AC26" s="207">
        <f>Úver!AC12</f>
        <v>0</v>
      </c>
      <c r="AD26" s="207">
        <f>Úver!AD12</f>
        <v>0</v>
      </c>
      <c r="AE26" s="207">
        <f>Úver!AE12</f>
        <v>0</v>
      </c>
      <c r="AF26" s="207">
        <f>Úver!AF12</f>
        <v>0</v>
      </c>
      <c r="AG26" s="207">
        <f>Úver!AG12</f>
        <v>0</v>
      </c>
      <c r="AH26" s="207">
        <f>Úver!AH12</f>
        <v>0</v>
      </c>
      <c r="AI26" s="207">
        <f>Úver!AI12</f>
        <v>0</v>
      </c>
      <c r="AJ26" s="207">
        <f>Úver!AJ12</f>
        <v>0</v>
      </c>
    </row>
    <row r="27" spans="1:36" ht="12.75">
      <c r="A27" s="69" t="s">
        <v>10</v>
      </c>
      <c r="B27" s="207">
        <v>0</v>
      </c>
      <c r="C27" s="207">
        <f aca="true" t="shared" si="4" ref="C27:AJ27">IF(B28&gt;0,B28,0)</f>
        <v>0</v>
      </c>
      <c r="D27" s="207">
        <f t="shared" si="4"/>
        <v>0</v>
      </c>
      <c r="E27" s="207">
        <f t="shared" si="4"/>
        <v>0</v>
      </c>
      <c r="F27" s="207">
        <f t="shared" si="4"/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7">
        <f t="shared" si="4"/>
        <v>0</v>
      </c>
      <c r="M27" s="207">
        <f t="shared" si="4"/>
        <v>0</v>
      </c>
      <c r="N27" s="207">
        <f t="shared" si="4"/>
        <v>0</v>
      </c>
      <c r="O27" s="207">
        <f t="shared" si="4"/>
        <v>0</v>
      </c>
      <c r="P27" s="207">
        <f t="shared" si="4"/>
        <v>0</v>
      </c>
      <c r="Q27" s="207">
        <f t="shared" si="4"/>
        <v>0</v>
      </c>
      <c r="R27" s="207">
        <f t="shared" si="4"/>
        <v>0</v>
      </c>
      <c r="S27" s="207">
        <f t="shared" si="4"/>
        <v>0</v>
      </c>
      <c r="T27" s="207">
        <f t="shared" si="4"/>
        <v>0</v>
      </c>
      <c r="U27" s="207">
        <f t="shared" si="4"/>
        <v>0</v>
      </c>
      <c r="V27" s="207">
        <f t="shared" si="4"/>
        <v>0</v>
      </c>
      <c r="W27" s="207">
        <f t="shared" si="4"/>
        <v>0</v>
      </c>
      <c r="X27" s="207">
        <f t="shared" si="4"/>
        <v>0</v>
      </c>
      <c r="Y27" s="207">
        <f t="shared" si="4"/>
        <v>0</v>
      </c>
      <c r="Z27" s="207">
        <f t="shared" si="4"/>
        <v>0</v>
      </c>
      <c r="AA27" s="207">
        <f t="shared" si="4"/>
        <v>0</v>
      </c>
      <c r="AB27" s="207">
        <f t="shared" si="4"/>
        <v>0</v>
      </c>
      <c r="AC27" s="207">
        <f t="shared" si="4"/>
        <v>0</v>
      </c>
      <c r="AD27" s="207">
        <f t="shared" si="4"/>
        <v>0</v>
      </c>
      <c r="AE27" s="207">
        <f t="shared" si="4"/>
        <v>0</v>
      </c>
      <c r="AF27" s="207">
        <f t="shared" si="4"/>
        <v>0</v>
      </c>
      <c r="AG27" s="207">
        <f t="shared" si="4"/>
        <v>0</v>
      </c>
      <c r="AH27" s="207">
        <f t="shared" si="4"/>
        <v>0</v>
      </c>
      <c r="AI27" s="207">
        <f t="shared" si="4"/>
        <v>0</v>
      </c>
      <c r="AJ27" s="207">
        <f t="shared" si="4"/>
        <v>0</v>
      </c>
    </row>
    <row r="28" spans="1:36" s="54" customFormat="1" ht="12.75" hidden="1">
      <c r="A28" s="71" t="s">
        <v>125</v>
      </c>
      <c r="B28" s="210">
        <f aca="true" t="shared" si="5" ref="B28:AJ28">(B18-B24-B26-B43*(IF(SUM($B21:$I21)&gt;0,SUM($B16:$I16)/SUM($B21:$I21),0)))*0.19</f>
        <v>0</v>
      </c>
      <c r="C28" s="210">
        <f t="shared" si="5"/>
        <v>0</v>
      </c>
      <c r="D28" s="210">
        <f t="shared" si="5"/>
        <v>0</v>
      </c>
      <c r="E28" s="210">
        <f t="shared" si="5"/>
        <v>0</v>
      </c>
      <c r="F28" s="210">
        <f t="shared" si="5"/>
        <v>0</v>
      </c>
      <c r="G28" s="210">
        <f t="shared" si="5"/>
        <v>0</v>
      </c>
      <c r="H28" s="210">
        <f t="shared" si="5"/>
        <v>0</v>
      </c>
      <c r="I28" s="210">
        <f t="shared" si="5"/>
        <v>0</v>
      </c>
      <c r="J28" s="210">
        <f t="shared" si="5"/>
        <v>0</v>
      </c>
      <c r="K28" s="210">
        <f t="shared" si="5"/>
        <v>0</v>
      </c>
      <c r="L28" s="210">
        <f t="shared" si="5"/>
        <v>0</v>
      </c>
      <c r="M28" s="210">
        <f t="shared" si="5"/>
        <v>0</v>
      </c>
      <c r="N28" s="210">
        <f t="shared" si="5"/>
        <v>0</v>
      </c>
      <c r="O28" s="210">
        <f t="shared" si="5"/>
        <v>0</v>
      </c>
      <c r="P28" s="210">
        <f t="shared" si="5"/>
        <v>0</v>
      </c>
      <c r="Q28" s="210">
        <f t="shared" si="5"/>
        <v>0</v>
      </c>
      <c r="R28" s="210">
        <f t="shared" si="5"/>
        <v>0</v>
      </c>
      <c r="S28" s="210">
        <f t="shared" si="5"/>
        <v>0</v>
      </c>
      <c r="T28" s="210">
        <f t="shared" si="5"/>
        <v>0</v>
      </c>
      <c r="U28" s="210">
        <f t="shared" si="5"/>
        <v>0</v>
      </c>
      <c r="V28" s="210">
        <f t="shared" si="5"/>
        <v>0</v>
      </c>
      <c r="W28" s="210">
        <f t="shared" si="5"/>
        <v>0</v>
      </c>
      <c r="X28" s="210">
        <f t="shared" si="5"/>
        <v>0</v>
      </c>
      <c r="Y28" s="210">
        <f t="shared" si="5"/>
        <v>0</v>
      </c>
      <c r="Z28" s="210">
        <f t="shared" si="5"/>
        <v>0</v>
      </c>
      <c r="AA28" s="210">
        <f t="shared" si="5"/>
        <v>0</v>
      </c>
      <c r="AB28" s="210">
        <f t="shared" si="5"/>
        <v>0</v>
      </c>
      <c r="AC28" s="210">
        <f t="shared" si="5"/>
        <v>0</v>
      </c>
      <c r="AD28" s="210">
        <f t="shared" si="5"/>
        <v>0</v>
      </c>
      <c r="AE28" s="210">
        <f t="shared" si="5"/>
        <v>0</v>
      </c>
      <c r="AF28" s="210">
        <f t="shared" si="5"/>
        <v>0</v>
      </c>
      <c r="AG28" s="210">
        <f t="shared" si="5"/>
        <v>0</v>
      </c>
      <c r="AH28" s="210">
        <f t="shared" si="5"/>
        <v>0</v>
      </c>
      <c r="AI28" s="210">
        <f t="shared" si="5"/>
        <v>0</v>
      </c>
      <c r="AJ28" s="210">
        <f t="shared" si="5"/>
        <v>0</v>
      </c>
    </row>
    <row r="29" spans="1:36" ht="12.75">
      <c r="A29" s="70" t="s">
        <v>12</v>
      </c>
      <c r="B29" s="207">
        <f aca="true" t="shared" si="6" ref="B29:AJ29">SUM(B21:B27)</f>
        <v>0</v>
      </c>
      <c r="C29" s="207">
        <f t="shared" si="6"/>
        <v>0</v>
      </c>
      <c r="D29" s="207">
        <f t="shared" si="6"/>
        <v>0</v>
      </c>
      <c r="E29" s="207">
        <f t="shared" si="6"/>
        <v>0</v>
      </c>
      <c r="F29" s="207">
        <f t="shared" si="6"/>
        <v>0</v>
      </c>
      <c r="G29" s="207">
        <f t="shared" si="6"/>
        <v>0</v>
      </c>
      <c r="H29" s="207">
        <f t="shared" si="6"/>
        <v>0</v>
      </c>
      <c r="I29" s="207">
        <f t="shared" si="6"/>
        <v>0</v>
      </c>
      <c r="J29" s="207">
        <f t="shared" si="6"/>
        <v>0</v>
      </c>
      <c r="K29" s="207">
        <f t="shared" si="6"/>
        <v>0</v>
      </c>
      <c r="L29" s="207">
        <f t="shared" si="6"/>
        <v>0</v>
      </c>
      <c r="M29" s="207">
        <f t="shared" si="6"/>
        <v>0</v>
      </c>
      <c r="N29" s="207">
        <f t="shared" si="6"/>
        <v>0</v>
      </c>
      <c r="O29" s="207">
        <f t="shared" si="6"/>
        <v>0</v>
      </c>
      <c r="P29" s="207">
        <f t="shared" si="6"/>
        <v>0</v>
      </c>
      <c r="Q29" s="207">
        <f t="shared" si="6"/>
        <v>0</v>
      </c>
      <c r="R29" s="207">
        <f t="shared" si="6"/>
        <v>0</v>
      </c>
      <c r="S29" s="207">
        <f t="shared" si="6"/>
        <v>0</v>
      </c>
      <c r="T29" s="207">
        <f t="shared" si="6"/>
        <v>0</v>
      </c>
      <c r="U29" s="207">
        <f t="shared" si="6"/>
        <v>0</v>
      </c>
      <c r="V29" s="207">
        <f t="shared" si="6"/>
        <v>0</v>
      </c>
      <c r="W29" s="207">
        <f t="shared" si="6"/>
        <v>0</v>
      </c>
      <c r="X29" s="207">
        <f t="shared" si="6"/>
        <v>0</v>
      </c>
      <c r="Y29" s="207">
        <f t="shared" si="6"/>
        <v>0</v>
      </c>
      <c r="Z29" s="207">
        <f t="shared" si="6"/>
        <v>0</v>
      </c>
      <c r="AA29" s="207">
        <f t="shared" si="6"/>
        <v>0</v>
      </c>
      <c r="AB29" s="207">
        <f t="shared" si="6"/>
        <v>0</v>
      </c>
      <c r="AC29" s="207">
        <f t="shared" si="6"/>
        <v>0</v>
      </c>
      <c r="AD29" s="207">
        <f t="shared" si="6"/>
        <v>0</v>
      </c>
      <c r="AE29" s="207">
        <f t="shared" si="6"/>
        <v>0</v>
      </c>
      <c r="AF29" s="207">
        <f t="shared" si="6"/>
        <v>0</v>
      </c>
      <c r="AG29" s="207">
        <f t="shared" si="6"/>
        <v>0</v>
      </c>
      <c r="AH29" s="207">
        <f t="shared" si="6"/>
        <v>0</v>
      </c>
      <c r="AI29" s="207">
        <f t="shared" si="6"/>
        <v>0</v>
      </c>
      <c r="AJ29" s="207">
        <f t="shared" si="6"/>
        <v>0</v>
      </c>
    </row>
    <row r="30" spans="1:36" ht="12.75">
      <c r="A30" s="70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8"/>
    </row>
    <row r="31" spans="1:36" ht="12.75">
      <c r="A31" s="70" t="s">
        <v>14</v>
      </c>
      <c r="B31" s="207">
        <f aca="true" t="shared" si="7" ref="B31:AJ31">B19-B29</f>
        <v>0</v>
      </c>
      <c r="C31" s="207">
        <f t="shared" si="7"/>
        <v>0</v>
      </c>
      <c r="D31" s="207">
        <f t="shared" si="7"/>
        <v>0</v>
      </c>
      <c r="E31" s="207">
        <f t="shared" si="7"/>
        <v>0</v>
      </c>
      <c r="F31" s="207">
        <f t="shared" si="7"/>
        <v>0</v>
      </c>
      <c r="G31" s="207">
        <f t="shared" si="7"/>
        <v>0</v>
      </c>
      <c r="H31" s="207">
        <f t="shared" si="7"/>
        <v>0</v>
      </c>
      <c r="I31" s="207">
        <f t="shared" si="7"/>
        <v>0</v>
      </c>
      <c r="J31" s="207">
        <f t="shared" si="7"/>
        <v>0</v>
      </c>
      <c r="K31" s="207">
        <f t="shared" si="7"/>
        <v>0</v>
      </c>
      <c r="L31" s="207">
        <f t="shared" si="7"/>
        <v>0</v>
      </c>
      <c r="M31" s="207">
        <f t="shared" si="7"/>
        <v>0</v>
      </c>
      <c r="N31" s="207">
        <f t="shared" si="7"/>
        <v>0</v>
      </c>
      <c r="O31" s="207">
        <f t="shared" si="7"/>
        <v>0</v>
      </c>
      <c r="P31" s="207">
        <f t="shared" si="7"/>
        <v>0</v>
      </c>
      <c r="Q31" s="207">
        <f t="shared" si="7"/>
        <v>0</v>
      </c>
      <c r="R31" s="207">
        <f t="shared" si="7"/>
        <v>0</v>
      </c>
      <c r="S31" s="207">
        <f t="shared" si="7"/>
        <v>0</v>
      </c>
      <c r="T31" s="207">
        <f t="shared" si="7"/>
        <v>0</v>
      </c>
      <c r="U31" s="207">
        <f t="shared" si="7"/>
        <v>0</v>
      </c>
      <c r="V31" s="207">
        <f t="shared" si="7"/>
        <v>0</v>
      </c>
      <c r="W31" s="207">
        <f t="shared" si="7"/>
        <v>0</v>
      </c>
      <c r="X31" s="207">
        <f t="shared" si="7"/>
        <v>0</v>
      </c>
      <c r="Y31" s="207">
        <f t="shared" si="7"/>
        <v>0</v>
      </c>
      <c r="Z31" s="207">
        <f t="shared" si="7"/>
        <v>0</v>
      </c>
      <c r="AA31" s="207">
        <f t="shared" si="7"/>
        <v>0</v>
      </c>
      <c r="AB31" s="207">
        <f t="shared" si="7"/>
        <v>0</v>
      </c>
      <c r="AC31" s="207">
        <f t="shared" si="7"/>
        <v>0</v>
      </c>
      <c r="AD31" s="207">
        <f t="shared" si="7"/>
        <v>0</v>
      </c>
      <c r="AE31" s="207">
        <f t="shared" si="7"/>
        <v>0</v>
      </c>
      <c r="AF31" s="207">
        <f t="shared" si="7"/>
        <v>0</v>
      </c>
      <c r="AG31" s="207">
        <f t="shared" si="7"/>
        <v>0</v>
      </c>
      <c r="AH31" s="207">
        <f t="shared" si="7"/>
        <v>0</v>
      </c>
      <c r="AI31" s="207">
        <f t="shared" si="7"/>
        <v>0</v>
      </c>
      <c r="AJ31" s="207">
        <f t="shared" si="7"/>
        <v>0</v>
      </c>
    </row>
    <row r="32" spans="1:36" s="60" customFormat="1" ht="12.75">
      <c r="A32" s="70" t="s">
        <v>15</v>
      </c>
      <c r="B32" s="214">
        <f>B31</f>
        <v>0</v>
      </c>
      <c r="C32" s="215">
        <f>B32+C31</f>
        <v>0</v>
      </c>
      <c r="D32" s="215">
        <f aca="true" t="shared" si="8" ref="D32:AF32">C32+D31</f>
        <v>0</v>
      </c>
      <c r="E32" s="215">
        <f t="shared" si="8"/>
        <v>0</v>
      </c>
      <c r="F32" s="215">
        <f>E32+F31</f>
        <v>0</v>
      </c>
      <c r="G32" s="215">
        <f>F32+G31</f>
        <v>0</v>
      </c>
      <c r="H32" s="215">
        <f t="shared" si="8"/>
        <v>0</v>
      </c>
      <c r="I32" s="215">
        <f t="shared" si="8"/>
        <v>0</v>
      </c>
      <c r="J32" s="215">
        <f t="shared" si="8"/>
        <v>0</v>
      </c>
      <c r="K32" s="215">
        <f t="shared" si="8"/>
        <v>0</v>
      </c>
      <c r="L32" s="215">
        <f t="shared" si="8"/>
        <v>0</v>
      </c>
      <c r="M32" s="215">
        <f t="shared" si="8"/>
        <v>0</v>
      </c>
      <c r="N32" s="215">
        <f t="shared" si="8"/>
        <v>0</v>
      </c>
      <c r="O32" s="215">
        <f t="shared" si="8"/>
        <v>0</v>
      </c>
      <c r="P32" s="215">
        <f t="shared" si="8"/>
        <v>0</v>
      </c>
      <c r="Q32" s="215">
        <f t="shared" si="8"/>
        <v>0</v>
      </c>
      <c r="R32" s="215">
        <f t="shared" si="8"/>
        <v>0</v>
      </c>
      <c r="S32" s="215">
        <f t="shared" si="8"/>
        <v>0</v>
      </c>
      <c r="T32" s="215">
        <f t="shared" si="8"/>
        <v>0</v>
      </c>
      <c r="U32" s="215">
        <f t="shared" si="8"/>
        <v>0</v>
      </c>
      <c r="V32" s="215">
        <f t="shared" si="8"/>
        <v>0</v>
      </c>
      <c r="W32" s="215">
        <f t="shared" si="8"/>
        <v>0</v>
      </c>
      <c r="X32" s="215">
        <f t="shared" si="8"/>
        <v>0</v>
      </c>
      <c r="Y32" s="215">
        <f t="shared" si="8"/>
        <v>0</v>
      </c>
      <c r="Z32" s="215">
        <f t="shared" si="8"/>
        <v>0</v>
      </c>
      <c r="AA32" s="215">
        <f t="shared" si="8"/>
        <v>0</v>
      </c>
      <c r="AB32" s="215">
        <f t="shared" si="8"/>
        <v>0</v>
      </c>
      <c r="AC32" s="215">
        <f t="shared" si="8"/>
        <v>0</v>
      </c>
      <c r="AD32" s="215">
        <f t="shared" si="8"/>
        <v>0</v>
      </c>
      <c r="AE32" s="215">
        <f t="shared" si="8"/>
        <v>0</v>
      </c>
      <c r="AF32" s="215">
        <f t="shared" si="8"/>
        <v>0</v>
      </c>
      <c r="AG32" s="215">
        <f>AF32+AG31</f>
        <v>0</v>
      </c>
      <c r="AH32" s="215">
        <f>AG32+AH31</f>
        <v>0</v>
      </c>
      <c r="AI32" s="215">
        <f>AH32+AI31</f>
        <v>0</v>
      </c>
      <c r="AJ32" s="215">
        <f>AI32+AJ31</f>
        <v>0</v>
      </c>
    </row>
    <row r="33" spans="1:36" ht="12.75">
      <c r="A33" s="70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</row>
    <row r="34" spans="1:36" s="54" customFormat="1" ht="12.75" hidden="1">
      <c r="A34" s="71" t="s">
        <v>0</v>
      </c>
      <c r="B34" s="71">
        <f aca="true" t="shared" si="9" ref="B34:AJ34">B18-B24-B23+B42</f>
        <v>0</v>
      </c>
      <c r="C34" s="71">
        <f t="shared" si="9"/>
        <v>0</v>
      </c>
      <c r="D34" s="71">
        <f t="shared" si="9"/>
        <v>0</v>
      </c>
      <c r="E34" s="71">
        <f t="shared" si="9"/>
        <v>0</v>
      </c>
      <c r="F34" s="71">
        <f t="shared" si="9"/>
        <v>0</v>
      </c>
      <c r="G34" s="71">
        <f t="shared" si="9"/>
        <v>0</v>
      </c>
      <c r="H34" s="71">
        <f t="shared" si="9"/>
        <v>0</v>
      </c>
      <c r="I34" s="71">
        <f t="shared" si="9"/>
        <v>0</v>
      </c>
      <c r="J34" s="71">
        <f t="shared" si="9"/>
        <v>0</v>
      </c>
      <c r="K34" s="71">
        <f t="shared" si="9"/>
        <v>0</v>
      </c>
      <c r="L34" s="71">
        <f t="shared" si="9"/>
        <v>0</v>
      </c>
      <c r="M34" s="71">
        <f t="shared" si="9"/>
        <v>0</v>
      </c>
      <c r="N34" s="71">
        <f t="shared" si="9"/>
        <v>0</v>
      </c>
      <c r="O34" s="71">
        <f t="shared" si="9"/>
        <v>0</v>
      </c>
      <c r="P34" s="71">
        <f t="shared" si="9"/>
        <v>0</v>
      </c>
      <c r="Q34" s="71">
        <f t="shared" si="9"/>
        <v>0</v>
      </c>
      <c r="R34" s="71">
        <f t="shared" si="9"/>
        <v>0</v>
      </c>
      <c r="S34" s="71">
        <f t="shared" si="9"/>
        <v>0</v>
      </c>
      <c r="T34" s="71">
        <f t="shared" si="9"/>
        <v>0</v>
      </c>
      <c r="U34" s="71">
        <f t="shared" si="9"/>
        <v>0</v>
      </c>
      <c r="V34" s="71">
        <f t="shared" si="9"/>
        <v>0</v>
      </c>
      <c r="W34" s="71">
        <f t="shared" si="9"/>
        <v>0</v>
      </c>
      <c r="X34" s="71">
        <f t="shared" si="9"/>
        <v>0</v>
      </c>
      <c r="Y34" s="71">
        <f t="shared" si="9"/>
        <v>0</v>
      </c>
      <c r="Z34" s="71">
        <f t="shared" si="9"/>
        <v>0</v>
      </c>
      <c r="AA34" s="71">
        <f t="shared" si="9"/>
        <v>0</v>
      </c>
      <c r="AB34" s="71">
        <f t="shared" si="9"/>
        <v>0</v>
      </c>
      <c r="AC34" s="71">
        <f t="shared" si="9"/>
        <v>0</v>
      </c>
      <c r="AD34" s="71">
        <f t="shared" si="9"/>
        <v>0</v>
      </c>
      <c r="AE34" s="71">
        <f t="shared" si="9"/>
        <v>0</v>
      </c>
      <c r="AF34" s="71">
        <f t="shared" si="9"/>
        <v>0</v>
      </c>
      <c r="AG34" s="71">
        <f t="shared" si="9"/>
        <v>0</v>
      </c>
      <c r="AH34" s="71">
        <f t="shared" si="9"/>
        <v>0</v>
      </c>
      <c r="AI34" s="71">
        <f t="shared" si="9"/>
        <v>0</v>
      </c>
      <c r="AJ34" s="71">
        <f t="shared" si="9"/>
        <v>0</v>
      </c>
    </row>
    <row r="35" spans="1:36" s="54" customFormat="1" ht="12.75" hidden="1">
      <c r="A35" s="71" t="s">
        <v>7</v>
      </c>
      <c r="B35" s="71"/>
      <c r="C35" s="74" t="e">
        <f aca="true" t="shared" si="10" ref="C35:AJ35">C18/B18-1</f>
        <v>#DIV/0!</v>
      </c>
      <c r="D35" s="74" t="e">
        <f t="shared" si="10"/>
        <v>#DIV/0!</v>
      </c>
      <c r="E35" s="74" t="e">
        <f t="shared" si="10"/>
        <v>#DIV/0!</v>
      </c>
      <c r="F35" s="74" t="e">
        <f t="shared" si="10"/>
        <v>#DIV/0!</v>
      </c>
      <c r="G35" s="74" t="e">
        <f t="shared" si="10"/>
        <v>#DIV/0!</v>
      </c>
      <c r="H35" s="74" t="e">
        <f t="shared" si="10"/>
        <v>#DIV/0!</v>
      </c>
      <c r="I35" s="74" t="e">
        <f t="shared" si="10"/>
        <v>#DIV/0!</v>
      </c>
      <c r="J35" s="74" t="e">
        <f t="shared" si="10"/>
        <v>#DIV/0!</v>
      </c>
      <c r="K35" s="74" t="e">
        <f t="shared" si="10"/>
        <v>#DIV/0!</v>
      </c>
      <c r="L35" s="74" t="e">
        <f t="shared" si="10"/>
        <v>#DIV/0!</v>
      </c>
      <c r="M35" s="74" t="e">
        <f t="shared" si="10"/>
        <v>#DIV/0!</v>
      </c>
      <c r="N35" s="74" t="e">
        <f t="shared" si="10"/>
        <v>#DIV/0!</v>
      </c>
      <c r="O35" s="74" t="e">
        <f t="shared" si="10"/>
        <v>#DIV/0!</v>
      </c>
      <c r="P35" s="74" t="e">
        <f t="shared" si="10"/>
        <v>#DIV/0!</v>
      </c>
      <c r="Q35" s="74" t="e">
        <f t="shared" si="10"/>
        <v>#DIV/0!</v>
      </c>
      <c r="R35" s="74" t="e">
        <f t="shared" si="10"/>
        <v>#DIV/0!</v>
      </c>
      <c r="S35" s="74" t="e">
        <f t="shared" si="10"/>
        <v>#DIV/0!</v>
      </c>
      <c r="T35" s="74" t="e">
        <f t="shared" si="10"/>
        <v>#DIV/0!</v>
      </c>
      <c r="U35" s="74" t="e">
        <f t="shared" si="10"/>
        <v>#DIV/0!</v>
      </c>
      <c r="V35" s="74" t="e">
        <f t="shared" si="10"/>
        <v>#DIV/0!</v>
      </c>
      <c r="W35" s="74" t="e">
        <f t="shared" si="10"/>
        <v>#DIV/0!</v>
      </c>
      <c r="X35" s="74" t="e">
        <f t="shared" si="10"/>
        <v>#DIV/0!</v>
      </c>
      <c r="Y35" s="74" t="e">
        <f t="shared" si="10"/>
        <v>#DIV/0!</v>
      </c>
      <c r="Z35" s="74" t="e">
        <f t="shared" si="10"/>
        <v>#DIV/0!</v>
      </c>
      <c r="AA35" s="74" t="e">
        <f t="shared" si="10"/>
        <v>#DIV/0!</v>
      </c>
      <c r="AB35" s="74" t="e">
        <f t="shared" si="10"/>
        <v>#DIV/0!</v>
      </c>
      <c r="AC35" s="74" t="e">
        <f t="shared" si="10"/>
        <v>#DIV/0!</v>
      </c>
      <c r="AD35" s="74" t="e">
        <f t="shared" si="10"/>
        <v>#DIV/0!</v>
      </c>
      <c r="AE35" s="74" t="e">
        <f t="shared" si="10"/>
        <v>#DIV/0!</v>
      </c>
      <c r="AF35" s="74" t="e">
        <f t="shared" si="10"/>
        <v>#DIV/0!</v>
      </c>
      <c r="AG35" s="74" t="e">
        <f t="shared" si="10"/>
        <v>#DIV/0!</v>
      </c>
      <c r="AH35" s="74" t="e">
        <f t="shared" si="10"/>
        <v>#DIV/0!</v>
      </c>
      <c r="AI35" s="74" t="e">
        <f t="shared" si="10"/>
        <v>#DIV/0!</v>
      </c>
      <c r="AJ35" s="74" t="e">
        <f t="shared" si="10"/>
        <v>#DIV/0!</v>
      </c>
    </row>
    <row r="36" spans="1:36" s="54" customFormat="1" ht="12.75" hidden="1">
      <c r="A36" s="71" t="s">
        <v>6</v>
      </c>
      <c r="B36" s="71"/>
      <c r="C36" s="74" t="e">
        <f aca="true" t="shared" si="11" ref="C36:AJ36">C24/B24-1</f>
        <v>#DIV/0!</v>
      </c>
      <c r="D36" s="74" t="e">
        <f t="shared" si="11"/>
        <v>#DIV/0!</v>
      </c>
      <c r="E36" s="74" t="e">
        <f t="shared" si="11"/>
        <v>#DIV/0!</v>
      </c>
      <c r="F36" s="74" t="e">
        <f t="shared" si="11"/>
        <v>#DIV/0!</v>
      </c>
      <c r="G36" s="74" t="e">
        <f t="shared" si="11"/>
        <v>#DIV/0!</v>
      </c>
      <c r="H36" s="74" t="e">
        <f t="shared" si="11"/>
        <v>#DIV/0!</v>
      </c>
      <c r="I36" s="74" t="e">
        <f t="shared" si="11"/>
        <v>#DIV/0!</v>
      </c>
      <c r="J36" s="74" t="e">
        <f t="shared" si="11"/>
        <v>#DIV/0!</v>
      </c>
      <c r="K36" s="74" t="e">
        <f t="shared" si="11"/>
        <v>#DIV/0!</v>
      </c>
      <c r="L36" s="74" t="e">
        <f t="shared" si="11"/>
        <v>#DIV/0!</v>
      </c>
      <c r="M36" s="74" t="e">
        <f t="shared" si="11"/>
        <v>#DIV/0!</v>
      </c>
      <c r="N36" s="74" t="e">
        <f t="shared" si="11"/>
        <v>#DIV/0!</v>
      </c>
      <c r="O36" s="74" t="e">
        <f t="shared" si="11"/>
        <v>#DIV/0!</v>
      </c>
      <c r="P36" s="74" t="e">
        <f t="shared" si="11"/>
        <v>#DIV/0!</v>
      </c>
      <c r="Q36" s="74" t="e">
        <f t="shared" si="11"/>
        <v>#DIV/0!</v>
      </c>
      <c r="R36" s="74" t="e">
        <f t="shared" si="11"/>
        <v>#DIV/0!</v>
      </c>
      <c r="S36" s="74" t="e">
        <f t="shared" si="11"/>
        <v>#DIV/0!</v>
      </c>
      <c r="T36" s="74" t="e">
        <f t="shared" si="11"/>
        <v>#DIV/0!</v>
      </c>
      <c r="U36" s="74" t="e">
        <f t="shared" si="11"/>
        <v>#DIV/0!</v>
      </c>
      <c r="V36" s="74" t="e">
        <f t="shared" si="11"/>
        <v>#DIV/0!</v>
      </c>
      <c r="W36" s="74" t="e">
        <f t="shared" si="11"/>
        <v>#DIV/0!</v>
      </c>
      <c r="X36" s="74" t="e">
        <f t="shared" si="11"/>
        <v>#DIV/0!</v>
      </c>
      <c r="Y36" s="74" t="e">
        <f t="shared" si="11"/>
        <v>#DIV/0!</v>
      </c>
      <c r="Z36" s="74" t="e">
        <f t="shared" si="11"/>
        <v>#DIV/0!</v>
      </c>
      <c r="AA36" s="74" t="e">
        <f t="shared" si="11"/>
        <v>#DIV/0!</v>
      </c>
      <c r="AB36" s="74" t="e">
        <f t="shared" si="11"/>
        <v>#DIV/0!</v>
      </c>
      <c r="AC36" s="74" t="e">
        <f t="shared" si="11"/>
        <v>#DIV/0!</v>
      </c>
      <c r="AD36" s="74" t="e">
        <f t="shared" si="11"/>
        <v>#DIV/0!</v>
      </c>
      <c r="AE36" s="74" t="e">
        <f t="shared" si="11"/>
        <v>#DIV/0!</v>
      </c>
      <c r="AF36" s="74" t="e">
        <f t="shared" si="11"/>
        <v>#DIV/0!</v>
      </c>
      <c r="AG36" s="74" t="e">
        <f t="shared" si="11"/>
        <v>#DIV/0!</v>
      </c>
      <c r="AH36" s="74" t="e">
        <f t="shared" si="11"/>
        <v>#DIV/0!</v>
      </c>
      <c r="AI36" s="74" t="e">
        <f t="shared" si="11"/>
        <v>#DIV/0!</v>
      </c>
      <c r="AJ36" s="74" t="e">
        <f t="shared" si="11"/>
        <v>#DIV/0!</v>
      </c>
    </row>
    <row r="37" spans="1:36" s="54" customFormat="1" ht="12.75" hidden="1">
      <c r="A37" s="71" t="s">
        <v>8</v>
      </c>
      <c r="B37" s="71"/>
      <c r="C37" s="74" t="e">
        <f aca="true" t="shared" si="12" ref="C37:AF37">C34/B34-1</f>
        <v>#DIV/0!</v>
      </c>
      <c r="D37" s="74" t="e">
        <f t="shared" si="12"/>
        <v>#DIV/0!</v>
      </c>
      <c r="E37" s="74" t="e">
        <f t="shared" si="12"/>
        <v>#DIV/0!</v>
      </c>
      <c r="F37" s="74" t="e">
        <f>F34/E34-1</f>
        <v>#DIV/0!</v>
      </c>
      <c r="G37" s="74" t="e">
        <f>G34/F34-1</f>
        <v>#DIV/0!</v>
      </c>
      <c r="H37" s="74" t="e">
        <f t="shared" si="12"/>
        <v>#DIV/0!</v>
      </c>
      <c r="I37" s="74" t="e">
        <f t="shared" si="12"/>
        <v>#DIV/0!</v>
      </c>
      <c r="J37" s="74" t="e">
        <f t="shared" si="12"/>
        <v>#DIV/0!</v>
      </c>
      <c r="K37" s="74" t="e">
        <f t="shared" si="12"/>
        <v>#DIV/0!</v>
      </c>
      <c r="L37" s="74" t="e">
        <f t="shared" si="12"/>
        <v>#DIV/0!</v>
      </c>
      <c r="M37" s="74" t="e">
        <f t="shared" si="12"/>
        <v>#DIV/0!</v>
      </c>
      <c r="N37" s="74" t="e">
        <f t="shared" si="12"/>
        <v>#DIV/0!</v>
      </c>
      <c r="O37" s="74" t="e">
        <f t="shared" si="12"/>
        <v>#DIV/0!</v>
      </c>
      <c r="P37" s="74" t="e">
        <f t="shared" si="12"/>
        <v>#DIV/0!</v>
      </c>
      <c r="Q37" s="74" t="e">
        <f t="shared" si="12"/>
        <v>#DIV/0!</v>
      </c>
      <c r="R37" s="74" t="e">
        <f t="shared" si="12"/>
        <v>#DIV/0!</v>
      </c>
      <c r="S37" s="74" t="e">
        <f t="shared" si="12"/>
        <v>#DIV/0!</v>
      </c>
      <c r="T37" s="74" t="e">
        <f t="shared" si="12"/>
        <v>#DIV/0!</v>
      </c>
      <c r="U37" s="74" t="e">
        <f t="shared" si="12"/>
        <v>#DIV/0!</v>
      </c>
      <c r="V37" s="74" t="e">
        <f t="shared" si="12"/>
        <v>#DIV/0!</v>
      </c>
      <c r="W37" s="74" t="e">
        <f t="shared" si="12"/>
        <v>#DIV/0!</v>
      </c>
      <c r="X37" s="74" t="e">
        <f t="shared" si="12"/>
        <v>#DIV/0!</v>
      </c>
      <c r="Y37" s="74" t="e">
        <f t="shared" si="12"/>
        <v>#DIV/0!</v>
      </c>
      <c r="Z37" s="74" t="e">
        <f t="shared" si="12"/>
        <v>#DIV/0!</v>
      </c>
      <c r="AA37" s="74" t="e">
        <f t="shared" si="12"/>
        <v>#DIV/0!</v>
      </c>
      <c r="AB37" s="74" t="e">
        <f t="shared" si="12"/>
        <v>#DIV/0!</v>
      </c>
      <c r="AC37" s="74" t="e">
        <f t="shared" si="12"/>
        <v>#DIV/0!</v>
      </c>
      <c r="AD37" s="74" t="e">
        <f t="shared" si="12"/>
        <v>#DIV/0!</v>
      </c>
      <c r="AE37" s="74" t="e">
        <f t="shared" si="12"/>
        <v>#DIV/0!</v>
      </c>
      <c r="AF37" s="74" t="e">
        <f t="shared" si="12"/>
        <v>#DIV/0!</v>
      </c>
      <c r="AG37" s="74" t="e">
        <f>AG34/AF34-1</f>
        <v>#DIV/0!</v>
      </c>
      <c r="AH37" s="74" t="e">
        <f>AH34/AG34-1</f>
        <v>#DIV/0!</v>
      </c>
      <c r="AI37" s="74" t="e">
        <f>AI34/AH34-1</f>
        <v>#DIV/0!</v>
      </c>
      <c r="AJ37" s="74" t="e">
        <f>AJ34/AI34-1</f>
        <v>#DIV/0!</v>
      </c>
    </row>
    <row r="38" spans="1:36" ht="12.75">
      <c r="A38" s="69"/>
      <c r="B38" s="69"/>
      <c r="C38" s="69"/>
      <c r="D38" s="69"/>
      <c r="E38" s="69"/>
      <c r="F38" s="69"/>
      <c r="G38" s="7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 t="s">
        <v>11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69" t="s">
        <v>130</v>
      </c>
      <c r="B40" s="207">
        <f>'Investičné výdavky'!G58</f>
        <v>0</v>
      </c>
      <c r="C40" s="207">
        <f>'Investičné výdavky'!G59</f>
        <v>0</v>
      </c>
      <c r="D40" s="207">
        <f>'Investičné výdavky'!G60</f>
        <v>0</v>
      </c>
      <c r="E40" s="207">
        <f>'Investičné výdavky'!G61</f>
        <v>0</v>
      </c>
      <c r="F40" s="207">
        <f>'Investičné výdavky'!G62</f>
        <v>0</v>
      </c>
      <c r="G40" s="207">
        <f>'Investičné výdavky'!G63</f>
        <v>0</v>
      </c>
      <c r="H40" s="207">
        <f>'Investičné výdavky'!G64</f>
        <v>0</v>
      </c>
      <c r="I40" s="207">
        <f>'Investičné výdavky'!G65</f>
        <v>0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</row>
    <row r="41" spans="1:36" s="54" customFormat="1" ht="12.75" hidden="1">
      <c r="A41" s="71" t="s">
        <v>63</v>
      </c>
      <c r="B41" s="210">
        <f aca="true" t="shared" si="13" ref="B41:AJ41">B21+B22-B40</f>
        <v>0</v>
      </c>
      <c r="C41" s="210">
        <f t="shared" si="13"/>
        <v>0</v>
      </c>
      <c r="D41" s="210">
        <f t="shared" si="13"/>
        <v>0</v>
      </c>
      <c r="E41" s="210">
        <f t="shared" si="13"/>
        <v>0</v>
      </c>
      <c r="F41" s="210">
        <f t="shared" si="13"/>
        <v>0</v>
      </c>
      <c r="G41" s="210">
        <f t="shared" si="13"/>
        <v>0</v>
      </c>
      <c r="H41" s="210">
        <f t="shared" si="13"/>
        <v>0</v>
      </c>
      <c r="I41" s="210">
        <f t="shared" si="13"/>
        <v>0</v>
      </c>
      <c r="J41" s="210">
        <f t="shared" si="13"/>
        <v>0</v>
      </c>
      <c r="K41" s="210">
        <f t="shared" si="13"/>
        <v>0</v>
      </c>
      <c r="L41" s="210">
        <f t="shared" si="13"/>
        <v>0</v>
      </c>
      <c r="M41" s="210">
        <f t="shared" si="13"/>
        <v>0</v>
      </c>
      <c r="N41" s="210">
        <f t="shared" si="13"/>
        <v>0</v>
      </c>
      <c r="O41" s="210">
        <f t="shared" si="13"/>
        <v>0</v>
      </c>
      <c r="P41" s="210">
        <f t="shared" si="13"/>
        <v>0</v>
      </c>
      <c r="Q41" s="210">
        <f t="shared" si="13"/>
        <v>0</v>
      </c>
      <c r="R41" s="210">
        <f t="shared" si="13"/>
        <v>0</v>
      </c>
      <c r="S41" s="210">
        <f t="shared" si="13"/>
        <v>0</v>
      </c>
      <c r="T41" s="210">
        <f t="shared" si="13"/>
        <v>0</v>
      </c>
      <c r="U41" s="210">
        <f t="shared" si="13"/>
        <v>0</v>
      </c>
      <c r="V41" s="210">
        <f t="shared" si="13"/>
        <v>0</v>
      </c>
      <c r="W41" s="210">
        <f t="shared" si="13"/>
        <v>0</v>
      </c>
      <c r="X41" s="210">
        <f t="shared" si="13"/>
        <v>0</v>
      </c>
      <c r="Y41" s="210">
        <f t="shared" si="13"/>
        <v>0</v>
      </c>
      <c r="Z41" s="210">
        <f t="shared" si="13"/>
        <v>0</v>
      </c>
      <c r="AA41" s="210">
        <f t="shared" si="13"/>
        <v>0</v>
      </c>
      <c r="AB41" s="210">
        <f t="shared" si="13"/>
        <v>0</v>
      </c>
      <c r="AC41" s="210">
        <f t="shared" si="13"/>
        <v>0</v>
      </c>
      <c r="AD41" s="210">
        <f t="shared" si="13"/>
        <v>0</v>
      </c>
      <c r="AE41" s="210">
        <f t="shared" si="13"/>
        <v>0</v>
      </c>
      <c r="AF41" s="210">
        <f t="shared" si="13"/>
        <v>0</v>
      </c>
      <c r="AG41" s="210">
        <f t="shared" si="13"/>
        <v>0</v>
      </c>
      <c r="AH41" s="210">
        <f t="shared" si="13"/>
        <v>0</v>
      </c>
      <c r="AI41" s="210">
        <f t="shared" si="13"/>
        <v>0</v>
      </c>
      <c r="AJ41" s="210">
        <f t="shared" si="13"/>
        <v>0</v>
      </c>
    </row>
    <row r="42" spans="1:36" ht="12.75">
      <c r="A42" s="69" t="s">
        <v>58</v>
      </c>
      <c r="B42" s="209"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0</v>
      </c>
      <c r="AE42" s="209">
        <v>0</v>
      </c>
      <c r="AF42" s="209">
        <v>0</v>
      </c>
      <c r="AG42" s="209">
        <v>0</v>
      </c>
      <c r="AH42" s="209">
        <v>0</v>
      </c>
      <c r="AI42" s="209">
        <v>0</v>
      </c>
      <c r="AJ42" s="209">
        <v>0</v>
      </c>
    </row>
    <row r="43" spans="1:36" ht="12.75">
      <c r="A43" s="69" t="s">
        <v>16</v>
      </c>
      <c r="B43" s="207">
        <f>'Odpisy - daňové'!C21</f>
        <v>0</v>
      </c>
      <c r="C43" s="207">
        <f>'Odpisy - daňové'!D21</f>
        <v>0</v>
      </c>
      <c r="D43" s="207">
        <f>'Odpisy - daňové'!E21</f>
        <v>0</v>
      </c>
      <c r="E43" s="207">
        <f>'Odpisy - daňové'!F21</f>
        <v>0</v>
      </c>
      <c r="F43" s="207">
        <f>'Odpisy - daňové'!G21</f>
        <v>0</v>
      </c>
      <c r="G43" s="207">
        <f>'Odpisy - daňové'!H21</f>
        <v>0</v>
      </c>
      <c r="H43" s="207">
        <f>'Odpisy - daňové'!I21</f>
        <v>0</v>
      </c>
      <c r="I43" s="207">
        <f>'Odpisy - daňové'!J21</f>
        <v>0</v>
      </c>
      <c r="J43" s="207">
        <f>'Odpisy - daňové'!K21</f>
        <v>0</v>
      </c>
      <c r="K43" s="207">
        <f>'Odpisy - daňové'!L21</f>
        <v>0</v>
      </c>
      <c r="L43" s="207">
        <f>'Odpisy - daňové'!M21</f>
        <v>0</v>
      </c>
      <c r="M43" s="207">
        <f>'Odpisy - daňové'!N21</f>
        <v>0</v>
      </c>
      <c r="N43" s="207">
        <f>'Odpisy - daňové'!O21</f>
        <v>0</v>
      </c>
      <c r="O43" s="207">
        <f>'Odpisy - daňové'!P21</f>
        <v>0</v>
      </c>
      <c r="P43" s="207">
        <f>'Odpisy - daňové'!Q21</f>
        <v>0</v>
      </c>
      <c r="Q43" s="207">
        <f>'Odpisy - daňové'!R21</f>
        <v>0</v>
      </c>
      <c r="R43" s="207">
        <f>'Odpisy - daňové'!S21</f>
        <v>0</v>
      </c>
      <c r="S43" s="207">
        <f>'Odpisy - daňové'!T21</f>
        <v>0</v>
      </c>
      <c r="T43" s="207">
        <f>'Odpisy - daňové'!U21</f>
        <v>0</v>
      </c>
      <c r="U43" s="207">
        <f>'Odpisy - daňové'!V21</f>
        <v>0</v>
      </c>
      <c r="V43" s="207">
        <f>'Odpisy - daňové'!W21</f>
        <v>0</v>
      </c>
      <c r="W43" s="207">
        <f>'Odpisy - daňové'!X21</f>
        <v>0</v>
      </c>
      <c r="X43" s="207">
        <f>'Odpisy - daňové'!Y21</f>
        <v>0</v>
      </c>
      <c r="Y43" s="207">
        <f>'Odpisy - daňové'!Z21</f>
        <v>0</v>
      </c>
      <c r="Z43" s="207">
        <f>'Odpisy - daňové'!AA21</f>
        <v>0</v>
      </c>
      <c r="AA43" s="207">
        <f>'Odpisy - daňové'!AB21</f>
        <v>0</v>
      </c>
      <c r="AB43" s="207">
        <f>'Odpisy - daňové'!AC21</f>
        <v>0</v>
      </c>
      <c r="AC43" s="207">
        <f>'Odpisy - daňové'!AD21</f>
        <v>0</v>
      </c>
      <c r="AD43" s="207">
        <f>'Odpisy - daňové'!AE21</f>
        <v>0</v>
      </c>
      <c r="AE43" s="207">
        <f>'Odpisy - daňové'!AF21</f>
        <v>0</v>
      </c>
      <c r="AF43" s="207">
        <f>'Odpisy - daňové'!AG21</f>
        <v>0</v>
      </c>
      <c r="AG43" s="207">
        <f>'Odpisy - daňové'!AH21</f>
        <v>0</v>
      </c>
      <c r="AH43" s="207">
        <f>'Odpisy - daňové'!AI21</f>
        <v>0</v>
      </c>
      <c r="AI43" s="207">
        <f>'Odpisy - daňové'!AJ21</f>
        <v>0</v>
      </c>
      <c r="AJ43" s="207">
        <f>'Odpisy - daňové'!AK21</f>
        <v>0</v>
      </c>
    </row>
    <row r="44" spans="1:36" ht="12.75">
      <c r="A44" s="69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54" customFormat="1" ht="12.75" hidden="1">
      <c r="A45" s="71" t="s">
        <v>18</v>
      </c>
      <c r="B45" s="71">
        <f aca="true" t="shared" si="14" ref="B45:AJ45">B18+B42-(B21+B22+B23+B24)</f>
        <v>0</v>
      </c>
      <c r="C45" s="71">
        <f t="shared" si="14"/>
        <v>0</v>
      </c>
      <c r="D45" s="71">
        <f t="shared" si="14"/>
        <v>0</v>
      </c>
      <c r="E45" s="71">
        <f t="shared" si="14"/>
        <v>0</v>
      </c>
      <c r="F45" s="71">
        <f t="shared" si="14"/>
        <v>0</v>
      </c>
      <c r="G45" s="71">
        <f t="shared" si="14"/>
        <v>0</v>
      </c>
      <c r="H45" s="71">
        <f t="shared" si="14"/>
        <v>0</v>
      </c>
      <c r="I45" s="71">
        <f t="shared" si="14"/>
        <v>0</v>
      </c>
      <c r="J45" s="71">
        <f t="shared" si="14"/>
        <v>0</v>
      </c>
      <c r="K45" s="71">
        <f t="shared" si="14"/>
        <v>0</v>
      </c>
      <c r="L45" s="71">
        <f t="shared" si="14"/>
        <v>0</v>
      </c>
      <c r="M45" s="71">
        <f t="shared" si="14"/>
        <v>0</v>
      </c>
      <c r="N45" s="71">
        <f t="shared" si="14"/>
        <v>0</v>
      </c>
      <c r="O45" s="71">
        <f t="shared" si="14"/>
        <v>0</v>
      </c>
      <c r="P45" s="71">
        <f t="shared" si="14"/>
        <v>0</v>
      </c>
      <c r="Q45" s="71">
        <f t="shared" si="14"/>
        <v>0</v>
      </c>
      <c r="R45" s="71">
        <f t="shared" si="14"/>
        <v>0</v>
      </c>
      <c r="S45" s="71">
        <f t="shared" si="14"/>
        <v>0</v>
      </c>
      <c r="T45" s="71">
        <f t="shared" si="14"/>
        <v>0</v>
      </c>
      <c r="U45" s="71">
        <f t="shared" si="14"/>
        <v>0</v>
      </c>
      <c r="V45" s="71">
        <f t="shared" si="14"/>
        <v>0</v>
      </c>
      <c r="W45" s="71">
        <f t="shared" si="14"/>
        <v>0</v>
      </c>
      <c r="X45" s="71">
        <f t="shared" si="14"/>
        <v>0</v>
      </c>
      <c r="Y45" s="71">
        <f t="shared" si="14"/>
        <v>0</v>
      </c>
      <c r="Z45" s="71">
        <f t="shared" si="14"/>
        <v>0</v>
      </c>
      <c r="AA45" s="71">
        <f t="shared" si="14"/>
        <v>0</v>
      </c>
      <c r="AB45" s="71">
        <f t="shared" si="14"/>
        <v>0</v>
      </c>
      <c r="AC45" s="71">
        <f t="shared" si="14"/>
        <v>0</v>
      </c>
      <c r="AD45" s="71">
        <f t="shared" si="14"/>
        <v>0</v>
      </c>
      <c r="AE45" s="71">
        <f t="shared" si="14"/>
        <v>0</v>
      </c>
      <c r="AF45" s="71">
        <f t="shared" si="14"/>
        <v>0</v>
      </c>
      <c r="AG45" s="71">
        <f t="shared" si="14"/>
        <v>0</v>
      </c>
      <c r="AH45" s="71">
        <f t="shared" si="14"/>
        <v>0</v>
      </c>
      <c r="AI45" s="71">
        <f t="shared" si="14"/>
        <v>0</v>
      </c>
      <c r="AJ45" s="71">
        <f t="shared" si="14"/>
        <v>0</v>
      </c>
    </row>
    <row r="46" spans="1:36" s="54" customFormat="1" ht="12.75" hidden="1">
      <c r="A46" s="71" t="s">
        <v>17</v>
      </c>
      <c r="B46" s="71">
        <f aca="true" t="shared" si="15" ref="B46:AJ46">B18+B42-(B16+B23+B24)</f>
        <v>0</v>
      </c>
      <c r="C46" s="71">
        <f t="shared" si="15"/>
        <v>0</v>
      </c>
      <c r="D46" s="71">
        <f t="shared" si="15"/>
        <v>0</v>
      </c>
      <c r="E46" s="71">
        <f t="shared" si="15"/>
        <v>0</v>
      </c>
      <c r="F46" s="71">
        <f t="shared" si="15"/>
        <v>0</v>
      </c>
      <c r="G46" s="71">
        <f t="shared" si="15"/>
        <v>0</v>
      </c>
      <c r="H46" s="71">
        <f t="shared" si="15"/>
        <v>0</v>
      </c>
      <c r="I46" s="71">
        <f t="shared" si="15"/>
        <v>0</v>
      </c>
      <c r="J46" s="71">
        <f t="shared" si="15"/>
        <v>0</v>
      </c>
      <c r="K46" s="71">
        <f t="shared" si="15"/>
        <v>0</v>
      </c>
      <c r="L46" s="71">
        <f t="shared" si="15"/>
        <v>0</v>
      </c>
      <c r="M46" s="71">
        <f t="shared" si="15"/>
        <v>0</v>
      </c>
      <c r="N46" s="71">
        <f t="shared" si="15"/>
        <v>0</v>
      </c>
      <c r="O46" s="71">
        <f t="shared" si="15"/>
        <v>0</v>
      </c>
      <c r="P46" s="71">
        <f t="shared" si="15"/>
        <v>0</v>
      </c>
      <c r="Q46" s="71">
        <f t="shared" si="15"/>
        <v>0</v>
      </c>
      <c r="R46" s="71">
        <f t="shared" si="15"/>
        <v>0</v>
      </c>
      <c r="S46" s="71">
        <f t="shared" si="15"/>
        <v>0</v>
      </c>
      <c r="T46" s="71">
        <f t="shared" si="15"/>
        <v>0</v>
      </c>
      <c r="U46" s="71">
        <f t="shared" si="15"/>
        <v>0</v>
      </c>
      <c r="V46" s="71">
        <f t="shared" si="15"/>
        <v>0</v>
      </c>
      <c r="W46" s="71">
        <f t="shared" si="15"/>
        <v>0</v>
      </c>
      <c r="X46" s="71">
        <f t="shared" si="15"/>
        <v>0</v>
      </c>
      <c r="Y46" s="71">
        <f t="shared" si="15"/>
        <v>0</v>
      </c>
      <c r="Z46" s="71">
        <f t="shared" si="15"/>
        <v>0</v>
      </c>
      <c r="AA46" s="71">
        <f t="shared" si="15"/>
        <v>0</v>
      </c>
      <c r="AB46" s="71">
        <f t="shared" si="15"/>
        <v>0</v>
      </c>
      <c r="AC46" s="71">
        <f t="shared" si="15"/>
        <v>0</v>
      </c>
      <c r="AD46" s="71">
        <f t="shared" si="15"/>
        <v>0</v>
      </c>
      <c r="AE46" s="71">
        <f t="shared" si="15"/>
        <v>0</v>
      </c>
      <c r="AF46" s="71">
        <f t="shared" si="15"/>
        <v>0</v>
      </c>
      <c r="AG46" s="71">
        <f t="shared" si="15"/>
        <v>0</v>
      </c>
      <c r="AH46" s="71">
        <f t="shared" si="15"/>
        <v>0</v>
      </c>
      <c r="AI46" s="71">
        <f t="shared" si="15"/>
        <v>0</v>
      </c>
      <c r="AJ46" s="71">
        <f t="shared" si="15"/>
        <v>0</v>
      </c>
    </row>
    <row r="47" spans="1:36" s="54" customFormat="1" ht="12.75" hidden="1">
      <c r="A47" s="71" t="s">
        <v>113</v>
      </c>
      <c r="B47" s="71">
        <f>B45</f>
        <v>0</v>
      </c>
      <c r="C47" s="71">
        <f>B47+C45</f>
        <v>0</v>
      </c>
      <c r="D47" s="71">
        <f aca="true" t="shared" si="16" ref="D47:AJ47">C47+D45</f>
        <v>0</v>
      </c>
      <c r="E47" s="71">
        <f t="shared" si="16"/>
        <v>0</v>
      </c>
      <c r="F47" s="71">
        <f>E47+F45</f>
        <v>0</v>
      </c>
      <c r="G47" s="71">
        <f>F47+G45</f>
        <v>0</v>
      </c>
      <c r="H47" s="71">
        <f t="shared" si="16"/>
        <v>0</v>
      </c>
      <c r="I47" s="71">
        <f t="shared" si="16"/>
        <v>0</v>
      </c>
      <c r="J47" s="71">
        <f t="shared" si="16"/>
        <v>0</v>
      </c>
      <c r="K47" s="71">
        <f t="shared" si="16"/>
        <v>0</v>
      </c>
      <c r="L47" s="71">
        <f t="shared" si="16"/>
        <v>0</v>
      </c>
      <c r="M47" s="71">
        <f t="shared" si="16"/>
        <v>0</v>
      </c>
      <c r="N47" s="71">
        <f t="shared" si="16"/>
        <v>0</v>
      </c>
      <c r="O47" s="71">
        <f t="shared" si="16"/>
        <v>0</v>
      </c>
      <c r="P47" s="71">
        <f t="shared" si="16"/>
        <v>0</v>
      </c>
      <c r="Q47" s="71">
        <f t="shared" si="16"/>
        <v>0</v>
      </c>
      <c r="R47" s="71">
        <f t="shared" si="16"/>
        <v>0</v>
      </c>
      <c r="S47" s="71">
        <f t="shared" si="16"/>
        <v>0</v>
      </c>
      <c r="T47" s="71">
        <f t="shared" si="16"/>
        <v>0</v>
      </c>
      <c r="U47" s="71">
        <f t="shared" si="16"/>
        <v>0</v>
      </c>
      <c r="V47" s="71">
        <f t="shared" si="16"/>
        <v>0</v>
      </c>
      <c r="W47" s="71">
        <f t="shared" si="16"/>
        <v>0</v>
      </c>
      <c r="X47" s="71">
        <f t="shared" si="16"/>
        <v>0</v>
      </c>
      <c r="Y47" s="71">
        <f t="shared" si="16"/>
        <v>0</v>
      </c>
      <c r="Z47" s="71">
        <f t="shared" si="16"/>
        <v>0</v>
      </c>
      <c r="AA47" s="71">
        <f t="shared" si="16"/>
        <v>0</v>
      </c>
      <c r="AB47" s="71">
        <f t="shared" si="16"/>
        <v>0</v>
      </c>
      <c r="AC47" s="71">
        <f t="shared" si="16"/>
        <v>0</v>
      </c>
      <c r="AD47" s="71">
        <f t="shared" si="16"/>
        <v>0</v>
      </c>
      <c r="AE47" s="71">
        <f t="shared" si="16"/>
        <v>0</v>
      </c>
      <c r="AF47" s="71">
        <f t="shared" si="16"/>
        <v>0</v>
      </c>
      <c r="AG47" s="71">
        <f t="shared" si="16"/>
        <v>0</v>
      </c>
      <c r="AH47" s="71">
        <f t="shared" si="16"/>
        <v>0</v>
      </c>
      <c r="AI47" s="71">
        <f t="shared" si="16"/>
        <v>0</v>
      </c>
      <c r="AJ47" s="71">
        <f t="shared" si="16"/>
        <v>0</v>
      </c>
    </row>
    <row r="48" spans="1:36" s="54" customFormat="1" ht="12.75" hidden="1">
      <c r="A48" s="71" t="s">
        <v>112</v>
      </c>
      <c r="B48" s="71">
        <f>B46</f>
        <v>0</v>
      </c>
      <c r="C48" s="71">
        <f>B48+C46</f>
        <v>0</v>
      </c>
      <c r="D48" s="71">
        <f aca="true" t="shared" si="17" ref="D48:AJ48">C48+D46</f>
        <v>0</v>
      </c>
      <c r="E48" s="71">
        <f t="shared" si="17"/>
        <v>0</v>
      </c>
      <c r="F48" s="71">
        <f>E48+F46</f>
        <v>0</v>
      </c>
      <c r="G48" s="71">
        <f>F48+G46</f>
        <v>0</v>
      </c>
      <c r="H48" s="71">
        <f t="shared" si="17"/>
        <v>0</v>
      </c>
      <c r="I48" s="71">
        <f t="shared" si="17"/>
        <v>0</v>
      </c>
      <c r="J48" s="71">
        <f t="shared" si="17"/>
        <v>0</v>
      </c>
      <c r="K48" s="71">
        <f t="shared" si="17"/>
        <v>0</v>
      </c>
      <c r="L48" s="71">
        <f t="shared" si="17"/>
        <v>0</v>
      </c>
      <c r="M48" s="71">
        <f t="shared" si="17"/>
        <v>0</v>
      </c>
      <c r="N48" s="71">
        <f t="shared" si="17"/>
        <v>0</v>
      </c>
      <c r="O48" s="71">
        <f t="shared" si="17"/>
        <v>0</v>
      </c>
      <c r="P48" s="71">
        <f t="shared" si="17"/>
        <v>0</v>
      </c>
      <c r="Q48" s="71">
        <f t="shared" si="17"/>
        <v>0</v>
      </c>
      <c r="R48" s="71">
        <f t="shared" si="17"/>
        <v>0</v>
      </c>
      <c r="S48" s="71">
        <f t="shared" si="17"/>
        <v>0</v>
      </c>
      <c r="T48" s="71">
        <f t="shared" si="17"/>
        <v>0</v>
      </c>
      <c r="U48" s="71">
        <f t="shared" si="17"/>
        <v>0</v>
      </c>
      <c r="V48" s="71">
        <f t="shared" si="17"/>
        <v>0</v>
      </c>
      <c r="W48" s="71">
        <f t="shared" si="17"/>
        <v>0</v>
      </c>
      <c r="X48" s="71">
        <f t="shared" si="17"/>
        <v>0</v>
      </c>
      <c r="Y48" s="71">
        <f t="shared" si="17"/>
        <v>0</v>
      </c>
      <c r="Z48" s="71">
        <f t="shared" si="17"/>
        <v>0</v>
      </c>
      <c r="AA48" s="71">
        <f t="shared" si="17"/>
        <v>0</v>
      </c>
      <c r="AB48" s="71">
        <f t="shared" si="17"/>
        <v>0</v>
      </c>
      <c r="AC48" s="71">
        <f t="shared" si="17"/>
        <v>0</v>
      </c>
      <c r="AD48" s="71">
        <f t="shared" si="17"/>
        <v>0</v>
      </c>
      <c r="AE48" s="71">
        <f t="shared" si="17"/>
        <v>0</v>
      </c>
      <c r="AF48" s="71">
        <f t="shared" si="17"/>
        <v>0</v>
      </c>
      <c r="AG48" s="71">
        <f t="shared" si="17"/>
        <v>0</v>
      </c>
      <c r="AH48" s="71">
        <f t="shared" si="17"/>
        <v>0</v>
      </c>
      <c r="AI48" s="71">
        <f t="shared" si="17"/>
        <v>0</v>
      </c>
      <c r="AJ48" s="71">
        <f t="shared" si="17"/>
        <v>0</v>
      </c>
    </row>
    <row r="49" spans="1:36" s="54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s="54" customFormat="1" ht="12.75" hidden="1">
      <c r="A50" s="71" t="s">
        <v>115</v>
      </c>
      <c r="B50" s="71">
        <f>IF(B47&gt;0,0,1)</f>
        <v>1</v>
      </c>
      <c r="C50" s="71">
        <f aca="true" t="shared" si="18" ref="C50:AJ51">IF(C47&gt;0,0,1)</f>
        <v>1</v>
      </c>
      <c r="D50" s="71">
        <f t="shared" si="18"/>
        <v>1</v>
      </c>
      <c r="E50" s="71">
        <f t="shared" si="18"/>
        <v>1</v>
      </c>
      <c r="F50" s="71">
        <f t="shared" si="18"/>
        <v>1</v>
      </c>
      <c r="G50" s="71">
        <f t="shared" si="18"/>
        <v>1</v>
      </c>
      <c r="H50" s="71">
        <f t="shared" si="18"/>
        <v>1</v>
      </c>
      <c r="I50" s="71">
        <f t="shared" si="18"/>
        <v>1</v>
      </c>
      <c r="J50" s="71">
        <f t="shared" si="18"/>
        <v>1</v>
      </c>
      <c r="K50" s="71">
        <f t="shared" si="18"/>
        <v>1</v>
      </c>
      <c r="L50" s="71">
        <f t="shared" si="18"/>
        <v>1</v>
      </c>
      <c r="M50" s="71">
        <f t="shared" si="18"/>
        <v>1</v>
      </c>
      <c r="N50" s="71">
        <f t="shared" si="18"/>
        <v>1</v>
      </c>
      <c r="O50" s="71">
        <f t="shared" si="18"/>
        <v>1</v>
      </c>
      <c r="P50" s="71">
        <f t="shared" si="18"/>
        <v>1</v>
      </c>
      <c r="Q50" s="71">
        <f t="shared" si="18"/>
        <v>1</v>
      </c>
      <c r="R50" s="71">
        <f t="shared" si="18"/>
        <v>1</v>
      </c>
      <c r="S50" s="71">
        <f t="shared" si="18"/>
        <v>1</v>
      </c>
      <c r="T50" s="71">
        <f t="shared" si="18"/>
        <v>1</v>
      </c>
      <c r="U50" s="71">
        <f t="shared" si="18"/>
        <v>1</v>
      </c>
      <c r="V50" s="71">
        <f t="shared" si="18"/>
        <v>1</v>
      </c>
      <c r="W50" s="71">
        <f t="shared" si="18"/>
        <v>1</v>
      </c>
      <c r="X50" s="71">
        <f t="shared" si="18"/>
        <v>1</v>
      </c>
      <c r="Y50" s="71">
        <f t="shared" si="18"/>
        <v>1</v>
      </c>
      <c r="Z50" s="71">
        <f t="shared" si="18"/>
        <v>1</v>
      </c>
      <c r="AA50" s="71">
        <f t="shared" si="18"/>
        <v>1</v>
      </c>
      <c r="AB50" s="71">
        <f t="shared" si="18"/>
        <v>1</v>
      </c>
      <c r="AC50" s="71">
        <f t="shared" si="18"/>
        <v>1</v>
      </c>
      <c r="AD50" s="71">
        <f t="shared" si="18"/>
        <v>1</v>
      </c>
      <c r="AE50" s="71">
        <f t="shared" si="18"/>
        <v>1</v>
      </c>
      <c r="AF50" s="71">
        <f t="shared" si="18"/>
        <v>1</v>
      </c>
      <c r="AG50" s="71">
        <f t="shared" si="18"/>
        <v>1</v>
      </c>
      <c r="AH50" s="71">
        <f t="shared" si="18"/>
        <v>1</v>
      </c>
      <c r="AI50" s="71">
        <f t="shared" si="18"/>
        <v>1</v>
      </c>
      <c r="AJ50" s="71">
        <f t="shared" si="18"/>
        <v>1</v>
      </c>
    </row>
    <row r="51" spans="1:36" s="54" customFormat="1" ht="12.75" hidden="1">
      <c r="A51" s="71" t="s">
        <v>114</v>
      </c>
      <c r="B51" s="71">
        <f>IF(B48&gt;0,0,1)</f>
        <v>1</v>
      </c>
      <c r="C51" s="71">
        <f t="shared" si="18"/>
        <v>1</v>
      </c>
      <c r="D51" s="71">
        <f t="shared" si="18"/>
        <v>1</v>
      </c>
      <c r="E51" s="71">
        <f t="shared" si="18"/>
        <v>1</v>
      </c>
      <c r="F51" s="71">
        <f t="shared" si="18"/>
        <v>1</v>
      </c>
      <c r="G51" s="71">
        <f t="shared" si="18"/>
        <v>1</v>
      </c>
      <c r="H51" s="71">
        <f t="shared" si="18"/>
        <v>1</v>
      </c>
      <c r="I51" s="71">
        <f t="shared" si="18"/>
        <v>1</v>
      </c>
      <c r="J51" s="71">
        <f t="shared" si="18"/>
        <v>1</v>
      </c>
      <c r="K51" s="71">
        <f t="shared" si="18"/>
        <v>1</v>
      </c>
      <c r="L51" s="71">
        <f t="shared" si="18"/>
        <v>1</v>
      </c>
      <c r="M51" s="71">
        <f t="shared" si="18"/>
        <v>1</v>
      </c>
      <c r="N51" s="71">
        <f t="shared" si="18"/>
        <v>1</v>
      </c>
      <c r="O51" s="71">
        <f t="shared" si="18"/>
        <v>1</v>
      </c>
      <c r="P51" s="71">
        <f t="shared" si="18"/>
        <v>1</v>
      </c>
      <c r="Q51" s="71">
        <f t="shared" si="18"/>
        <v>1</v>
      </c>
      <c r="R51" s="71">
        <f t="shared" si="18"/>
        <v>1</v>
      </c>
      <c r="S51" s="71">
        <f t="shared" si="18"/>
        <v>1</v>
      </c>
      <c r="T51" s="71">
        <f t="shared" si="18"/>
        <v>1</v>
      </c>
      <c r="U51" s="71">
        <f t="shared" si="18"/>
        <v>1</v>
      </c>
      <c r="V51" s="71">
        <f t="shared" si="18"/>
        <v>1</v>
      </c>
      <c r="W51" s="71">
        <f t="shared" si="18"/>
        <v>1</v>
      </c>
      <c r="X51" s="71">
        <f t="shared" si="18"/>
        <v>1</v>
      </c>
      <c r="Y51" s="71">
        <f t="shared" si="18"/>
        <v>1</v>
      </c>
      <c r="Z51" s="71">
        <f t="shared" si="18"/>
        <v>1</v>
      </c>
      <c r="AA51" s="71">
        <f t="shared" si="18"/>
        <v>1</v>
      </c>
      <c r="AB51" s="71">
        <f t="shared" si="18"/>
        <v>1</v>
      </c>
      <c r="AC51" s="71">
        <f t="shared" si="18"/>
        <v>1</v>
      </c>
      <c r="AD51" s="71">
        <f t="shared" si="18"/>
        <v>1</v>
      </c>
      <c r="AE51" s="71">
        <f t="shared" si="18"/>
        <v>1</v>
      </c>
      <c r="AF51" s="71">
        <f t="shared" si="18"/>
        <v>1</v>
      </c>
      <c r="AG51" s="71">
        <f t="shared" si="18"/>
        <v>1</v>
      </c>
      <c r="AH51" s="71">
        <f t="shared" si="18"/>
        <v>1</v>
      </c>
      <c r="AI51" s="71">
        <f t="shared" si="18"/>
        <v>1</v>
      </c>
      <c r="AJ51" s="71">
        <f t="shared" si="18"/>
        <v>1</v>
      </c>
    </row>
    <row r="52" spans="1:36" s="54" customFormat="1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s="54" customFormat="1" ht="12.75" hidden="1">
      <c r="A53" s="152" t="s">
        <v>20</v>
      </c>
      <c r="B53" s="153" t="e">
        <f>IRR(B45:AJ45,-0.05)</f>
        <v>#NUM!</v>
      </c>
      <c r="C53" s="152" t="s">
        <v>19</v>
      </c>
      <c r="D53" s="153" t="e">
        <f>IRR(B46:AJ46,0.06)</f>
        <v>#NUM!</v>
      </c>
      <c r="E53" s="71"/>
      <c r="G53" s="152" t="s">
        <v>116</v>
      </c>
      <c r="H53" s="151" t="str">
        <f>IF(SUM(B50:AJ50)&gt;=35,"&gt;35 rokov",SUM(B50:AJ50)&amp;" rokov")</f>
        <v>&gt;35 rokov</v>
      </c>
      <c r="J53" s="71"/>
      <c r="K53" s="152" t="s">
        <v>117</v>
      </c>
      <c r="L53" s="151" t="str">
        <f>IF(SUM(B51:AJ51)&gt;=35,"&gt;35 rokov",SUM(B51:AJ51)&amp;" rokov")</f>
        <v>&gt;35 rokov</v>
      </c>
      <c r="M53" s="54" t="s">
        <v>124</v>
      </c>
      <c r="N53" s="151" t="e">
        <f>SUMIF(B24:AJ24,"&lt;&gt;0")/COUNTIF(B24:AJ24,"&lt;&gt;0")+SUMIF(C23:AJ23,"&lt;&gt;0")/COUNTIF(B24:AJ24,"&lt;&gt;0")</f>
        <v>#DIV/0!</v>
      </c>
      <c r="O53" s="155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54" customFormat="1" ht="12.75" hidden="1">
      <c r="A54" s="71"/>
      <c r="B54" s="71"/>
      <c r="C54" s="74"/>
      <c r="D54" s="71"/>
      <c r="E54" s="71"/>
      <c r="F54" s="74"/>
      <c r="G54" s="71"/>
      <c r="H54" s="76"/>
      <c r="I54" s="71"/>
      <c r="J54" s="71"/>
      <c r="K54" s="71"/>
      <c r="L54" s="71"/>
      <c r="M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1" customFormat="1" ht="12.75">
      <c r="A57" s="2"/>
      <c r="B57" s="2"/>
      <c r="C57" s="2"/>
      <c r="D57" s="2"/>
      <c r="E57" s="2"/>
      <c r="F57" s="2"/>
      <c r="G57" s="2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9" s="1" customFormat="1" ht="12.75">
      <c r="A58" s="47"/>
      <c r="B58" s="4"/>
      <c r="C58" s="4"/>
      <c r="D58" s="4"/>
      <c r="E58" s="4"/>
      <c r="F58" s="4"/>
      <c r="G58" s="4"/>
      <c r="H58" s="47"/>
      <c r="I58" s="47"/>
    </row>
    <row r="59" spans="1:9" s="1" customFormat="1" ht="12.75">
      <c r="A59" s="4" t="s">
        <v>55</v>
      </c>
      <c r="B59" s="4"/>
      <c r="C59" s="4"/>
      <c r="D59" s="4"/>
      <c r="E59" s="4"/>
      <c r="F59" s="4"/>
      <c r="G59" s="4"/>
      <c r="H59" s="47"/>
      <c r="I59" s="47"/>
    </row>
    <row r="60" spans="1:9" s="1" customFormat="1" ht="12.75">
      <c r="A60" s="4"/>
      <c r="B60" s="4"/>
      <c r="C60" s="4"/>
      <c r="D60" s="4"/>
      <c r="E60" s="4"/>
      <c r="F60" s="4"/>
      <c r="G60" s="4"/>
      <c r="H60" s="47"/>
      <c r="I60" s="47"/>
    </row>
    <row r="61" spans="1:9" s="1" customFormat="1" ht="12.75">
      <c r="A61" s="47"/>
      <c r="B61" s="47"/>
      <c r="C61" s="47"/>
      <c r="D61" s="47"/>
      <c r="E61" s="47"/>
      <c r="F61" s="47"/>
      <c r="G61" s="47"/>
      <c r="H61" s="47"/>
      <c r="I61" s="4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sheetProtection sheet="1" formatCells="0" formatColumns="0" formatRows="0"/>
  <mergeCells count="3">
    <mergeCell ref="B1:O1"/>
    <mergeCell ref="B2:O2"/>
    <mergeCell ref="B3:C3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PageLayoutView="0" workbookViewId="0" topLeftCell="A1">
      <selection activeCell="H10" sqref="H10"/>
    </sheetView>
  </sheetViews>
  <sheetFormatPr defaultColWidth="9.00390625" defaultRowHeight="12.75"/>
  <cols>
    <col min="1" max="1" width="18.875" style="216" customWidth="1"/>
    <col min="2" max="2" width="13.375" style="216" customWidth="1"/>
    <col min="3" max="3" width="13.625" style="216" customWidth="1"/>
    <col min="4" max="4" width="16.25390625" style="216" customWidth="1"/>
    <col min="5" max="5" width="23.875" style="216" customWidth="1"/>
    <col min="6" max="7" width="14.375" style="216" customWidth="1"/>
    <col min="8" max="9" width="11.75390625" style="216" bestFit="1" customWidth="1"/>
    <col min="10" max="16384" width="9.125" style="216" customWidth="1"/>
  </cols>
  <sheetData>
    <row r="1" ht="12.75">
      <c r="A1" s="131" t="s">
        <v>183</v>
      </c>
    </row>
    <row r="2" ht="12.75"/>
    <row r="3" spans="1:5" ht="12.75" customHeight="1">
      <c r="A3" s="282" t="s">
        <v>187</v>
      </c>
      <c r="B3" s="282"/>
      <c r="C3" s="282"/>
      <c r="D3" s="282"/>
      <c r="E3" s="282"/>
    </row>
    <row r="4" spans="1:5" ht="63.75">
      <c r="A4" s="132" t="s">
        <v>97</v>
      </c>
      <c r="B4" s="133" t="s">
        <v>184</v>
      </c>
      <c r="C4" s="133" t="s">
        <v>185</v>
      </c>
      <c r="D4" s="133" t="s">
        <v>186</v>
      </c>
      <c r="E4" s="134" t="s">
        <v>98</v>
      </c>
    </row>
    <row r="5" spans="1:5" ht="26.25" customHeight="1">
      <c r="A5" s="135" t="s">
        <v>127</v>
      </c>
      <c r="B5" s="194"/>
      <c r="C5" s="194"/>
      <c r="D5" s="195">
        <f>B5+C5</f>
        <v>0</v>
      </c>
      <c r="E5" s="212" t="e">
        <f>B5/B$10</f>
        <v>#DIV/0!</v>
      </c>
    </row>
    <row r="6" spans="1:5" ht="26.25" customHeight="1">
      <c r="A6" s="135" t="s">
        <v>99</v>
      </c>
      <c r="B6" s="194"/>
      <c r="C6" s="194"/>
      <c r="D6" s="195">
        <f>B6+C6</f>
        <v>0</v>
      </c>
      <c r="E6" s="212" t="e">
        <f>B6/B$10</f>
        <v>#DIV/0!</v>
      </c>
    </row>
    <row r="7" spans="1:5" ht="26.25" customHeight="1">
      <c r="A7" s="135" t="s">
        <v>129</v>
      </c>
      <c r="B7" s="194"/>
      <c r="C7" s="194"/>
      <c r="D7" s="195">
        <f>B7+C7</f>
        <v>0</v>
      </c>
      <c r="E7" s="212" t="e">
        <f>B7/B$10</f>
        <v>#DIV/0!</v>
      </c>
    </row>
    <row r="8" spans="1:5" ht="26.25" customHeight="1">
      <c r="A8" s="135" t="s">
        <v>207</v>
      </c>
      <c r="B8" s="212"/>
      <c r="C8" s="194"/>
      <c r="D8" s="195">
        <f>C8</f>
        <v>0</v>
      </c>
      <c r="E8" s="212"/>
    </row>
    <row r="9" spans="1:5" ht="26.25" customHeight="1">
      <c r="A9" s="135" t="s">
        <v>208</v>
      </c>
      <c r="B9" s="212"/>
      <c r="C9" s="194"/>
      <c r="D9" s="195">
        <f>C9</f>
        <v>0</v>
      </c>
      <c r="E9" s="212"/>
    </row>
    <row r="10" spans="1:5" ht="12.75">
      <c r="A10" s="135" t="s">
        <v>35</v>
      </c>
      <c r="B10" s="196">
        <f>SUM(B5:B7)</f>
        <v>0</v>
      </c>
      <c r="C10" s="196">
        <f>SUM(C5:C9)</f>
        <v>0</v>
      </c>
      <c r="D10" s="196">
        <f>SUM(D5:D9)</f>
        <v>0</v>
      </c>
      <c r="E10" s="213" t="e">
        <f>SUM(E5:E7)</f>
        <v>#DIV/0!</v>
      </c>
    </row>
    <row r="11" ht="12.75"/>
    <row r="12" ht="12.75"/>
    <row r="13" ht="13.5">
      <c r="A13" s="217" t="s">
        <v>100</v>
      </c>
    </row>
    <row r="14" ht="12.75"/>
    <row r="15" spans="1:5" ht="38.25">
      <c r="A15" s="136" t="s">
        <v>101</v>
      </c>
      <c r="B15" s="133" t="s">
        <v>102</v>
      </c>
      <c r="C15" s="133" t="s">
        <v>184</v>
      </c>
      <c r="D15" s="133" t="s">
        <v>103</v>
      </c>
      <c r="E15" s="133" t="s">
        <v>185</v>
      </c>
    </row>
    <row r="16" spans="1:5" ht="12.75">
      <c r="A16" s="137">
        <f>'Peňažné toky projektu'!B14</f>
        <v>2009</v>
      </c>
      <c r="B16" s="149">
        <v>1</v>
      </c>
      <c r="C16" s="197">
        <f>$B$10*B16</f>
        <v>0</v>
      </c>
      <c r="D16" s="149">
        <v>1</v>
      </c>
      <c r="E16" s="197">
        <f>(SUM(C$5:C$8))*D16</f>
        <v>0</v>
      </c>
    </row>
    <row r="17" spans="1:5" ht="12.75">
      <c r="A17" s="137">
        <f>A16+1</f>
        <v>2010</v>
      </c>
      <c r="B17" s="149">
        <v>0</v>
      </c>
      <c r="C17" s="197">
        <f aca="true" t="shared" si="0" ref="C17:C24">$B$10*B17</f>
        <v>0</v>
      </c>
      <c r="D17" s="149">
        <v>0</v>
      </c>
      <c r="E17" s="197">
        <f aca="true" t="shared" si="1" ref="E17:E23">(SUM(C$5:C$8))*D17</f>
        <v>0</v>
      </c>
    </row>
    <row r="18" spans="1:5" ht="12.75">
      <c r="A18" s="137">
        <f aca="true" t="shared" si="2" ref="A18:A23">A17+1</f>
        <v>2011</v>
      </c>
      <c r="B18" s="149">
        <v>0</v>
      </c>
      <c r="C18" s="197">
        <f t="shared" si="0"/>
        <v>0</v>
      </c>
      <c r="D18" s="149">
        <v>0</v>
      </c>
      <c r="E18" s="197">
        <f t="shared" si="1"/>
        <v>0</v>
      </c>
    </row>
    <row r="19" spans="1:5" ht="12.75">
      <c r="A19" s="137">
        <f t="shared" si="2"/>
        <v>2012</v>
      </c>
      <c r="B19" s="149">
        <v>0</v>
      </c>
      <c r="C19" s="197">
        <f t="shared" si="0"/>
        <v>0</v>
      </c>
      <c r="D19" s="149">
        <v>0</v>
      </c>
      <c r="E19" s="197">
        <f t="shared" si="1"/>
        <v>0</v>
      </c>
    </row>
    <row r="20" spans="1:5" ht="12.75">
      <c r="A20" s="137">
        <f t="shared" si="2"/>
        <v>2013</v>
      </c>
      <c r="B20" s="149">
        <v>0</v>
      </c>
      <c r="C20" s="197">
        <f t="shared" si="0"/>
        <v>0</v>
      </c>
      <c r="D20" s="149">
        <v>0</v>
      </c>
      <c r="E20" s="197">
        <f t="shared" si="1"/>
        <v>0</v>
      </c>
    </row>
    <row r="21" spans="1:5" ht="12.75">
      <c r="A21" s="137">
        <f t="shared" si="2"/>
        <v>2014</v>
      </c>
      <c r="B21" s="149">
        <v>0</v>
      </c>
      <c r="C21" s="197">
        <f t="shared" si="0"/>
        <v>0</v>
      </c>
      <c r="D21" s="149">
        <v>0</v>
      </c>
      <c r="E21" s="197">
        <f t="shared" si="1"/>
        <v>0</v>
      </c>
    </row>
    <row r="22" spans="1:5" ht="12.75">
      <c r="A22" s="137">
        <f t="shared" si="2"/>
        <v>2015</v>
      </c>
      <c r="B22" s="149">
        <v>0</v>
      </c>
      <c r="C22" s="197">
        <f t="shared" si="0"/>
        <v>0</v>
      </c>
      <c r="D22" s="149">
        <v>0</v>
      </c>
      <c r="E22" s="197">
        <f t="shared" si="1"/>
        <v>0</v>
      </c>
    </row>
    <row r="23" spans="1:5" ht="12.75">
      <c r="A23" s="137">
        <f t="shared" si="2"/>
        <v>2016</v>
      </c>
      <c r="B23" s="149">
        <v>0</v>
      </c>
      <c r="C23" s="197">
        <f t="shared" si="0"/>
        <v>0</v>
      </c>
      <c r="D23" s="149">
        <v>0</v>
      </c>
      <c r="E23" s="197">
        <f t="shared" si="1"/>
        <v>0</v>
      </c>
    </row>
    <row r="24" spans="1:5" ht="12.75">
      <c r="A24" s="138" t="s">
        <v>35</v>
      </c>
      <c r="B24" s="139">
        <f>SUM(B16:B23)</f>
        <v>1</v>
      </c>
      <c r="C24" s="197">
        <f t="shared" si="0"/>
        <v>0</v>
      </c>
      <c r="D24" s="139">
        <f>SUM(D16:D23)</f>
        <v>1</v>
      </c>
      <c r="E24" s="197">
        <f>SUM(E16:E23)</f>
        <v>0</v>
      </c>
    </row>
    <row r="25" spans="1:5" ht="12.75">
      <c r="A25" s="140"/>
      <c r="B25" s="141"/>
      <c r="C25" s="142"/>
      <c r="D25" s="141"/>
      <c r="E25" s="142"/>
    </row>
    <row r="26" spans="1:5" ht="12.75">
      <c r="A26" s="140"/>
      <c r="B26" s="141"/>
      <c r="C26" s="142"/>
      <c r="D26" s="141"/>
      <c r="E26" s="142"/>
    </row>
    <row r="27" spans="1:5" ht="12.75">
      <c r="A27" s="140"/>
      <c r="B27" s="141"/>
      <c r="C27" s="142"/>
      <c r="D27" s="141"/>
      <c r="E27" s="142"/>
    </row>
    <row r="28" spans="1:5" ht="12.75" customHeight="1">
      <c r="A28" s="285" t="s">
        <v>109</v>
      </c>
      <c r="B28" s="286"/>
      <c r="C28" s="286"/>
      <c r="D28" s="286"/>
      <c r="E28" s="287"/>
    </row>
    <row r="29" spans="1:5" ht="12.75">
      <c r="A29" s="283" t="s">
        <v>188</v>
      </c>
      <c r="B29" s="283"/>
      <c r="C29" s="283"/>
      <c r="D29" s="284">
        <f>D10</f>
        <v>0</v>
      </c>
      <c r="E29" s="284"/>
    </row>
    <row r="30" spans="1:7" ht="12.75">
      <c r="A30" s="283" t="s">
        <v>189</v>
      </c>
      <c r="B30" s="283"/>
      <c r="C30" s="283"/>
      <c r="D30" s="284">
        <f>B10</f>
        <v>0</v>
      </c>
      <c r="E30" s="284"/>
      <c r="G30" s="260"/>
    </row>
    <row r="31" spans="1:5" ht="12.75">
      <c r="A31" s="283" t="s">
        <v>190</v>
      </c>
      <c r="B31" s="283"/>
      <c r="C31" s="283"/>
      <c r="D31" s="284">
        <f>C10</f>
        <v>0</v>
      </c>
      <c r="E31" s="284"/>
    </row>
    <row r="32" spans="1:6" ht="12.75">
      <c r="A32" s="283" t="s">
        <v>191</v>
      </c>
      <c r="B32" s="283"/>
      <c r="C32" s="283"/>
      <c r="D32" s="284">
        <f>ROUND(D30*D33,2)</f>
        <v>0</v>
      </c>
      <c r="E32" s="284"/>
      <c r="F32" s="218"/>
    </row>
    <row r="33" spans="1:5" ht="12.75">
      <c r="A33" s="283" t="s">
        <v>108</v>
      </c>
      <c r="B33" s="283"/>
      <c r="C33" s="283"/>
      <c r="D33" s="288">
        <f>'Peňažné toky projektu'!C10</f>
        <v>0.95</v>
      </c>
      <c r="E33" s="289"/>
    </row>
    <row r="34" spans="1:5" ht="12.75">
      <c r="A34" s="283" t="s">
        <v>192</v>
      </c>
      <c r="B34" s="283"/>
      <c r="C34" s="283"/>
      <c r="D34" s="284">
        <f>D30-D32</f>
        <v>0</v>
      </c>
      <c r="E34" s="284"/>
    </row>
    <row r="35" spans="1:5" ht="12.75">
      <c r="A35" s="283" t="s">
        <v>193</v>
      </c>
      <c r="B35" s="283"/>
      <c r="C35" s="283"/>
      <c r="D35" s="284">
        <f>'Peňažné toky projektu'!C7</f>
        <v>0</v>
      </c>
      <c r="E35" s="284"/>
    </row>
    <row r="36" spans="1:5" ht="12.75">
      <c r="A36" s="142"/>
      <c r="B36" s="142"/>
      <c r="C36" s="142"/>
      <c r="D36" s="141"/>
      <c r="E36" s="142"/>
    </row>
    <row r="37" s="219" customFormat="1" ht="12.75" hidden="1"/>
    <row r="38" spans="1:3" s="219" customFormat="1" ht="12.75" hidden="1">
      <c r="A38" s="219" t="s">
        <v>56</v>
      </c>
      <c r="C38" s="220">
        <f>1-'Peňažné toky projektu'!I4</f>
        <v>0.050000000000000044</v>
      </c>
    </row>
    <row r="39" spans="1:3" s="219" customFormat="1" ht="12.75" hidden="1">
      <c r="A39" s="219" t="s">
        <v>89</v>
      </c>
      <c r="C39" s="221">
        <f>'Typ žiadateľa'!F9</f>
        <v>0.85</v>
      </c>
    </row>
    <row r="40" spans="1:3" s="219" customFormat="1" ht="12.75" hidden="1">
      <c r="A40" s="219" t="s">
        <v>90</v>
      </c>
      <c r="C40" s="221">
        <f>'Typ žiadateľa'!F12</f>
        <v>0.1</v>
      </c>
    </row>
    <row r="41" s="219" customFormat="1" ht="12.75" hidden="1"/>
    <row r="42" spans="1:10" s="219" customFormat="1" ht="12.75" customHeight="1" hidden="1">
      <c r="A42" s="298" t="s">
        <v>126</v>
      </c>
      <c r="B42" s="299"/>
      <c r="C42" s="300"/>
      <c r="D42" s="292" t="s">
        <v>205</v>
      </c>
      <c r="E42" s="292" t="s">
        <v>209</v>
      </c>
      <c r="F42" s="295" t="s">
        <v>199</v>
      </c>
      <c r="G42" s="222"/>
      <c r="H42" s="223"/>
      <c r="I42" s="224"/>
      <c r="J42" s="225"/>
    </row>
    <row r="43" spans="1:10" s="219" customFormat="1" ht="12.75" customHeight="1" hidden="1">
      <c r="A43" s="301"/>
      <c r="B43" s="302"/>
      <c r="C43" s="303"/>
      <c r="D43" s="293"/>
      <c r="E43" s="293"/>
      <c r="F43" s="296"/>
      <c r="G43" s="226"/>
      <c r="H43" s="227"/>
      <c r="I43" s="228"/>
      <c r="J43" s="225"/>
    </row>
    <row r="44" spans="1:9" s="219" customFormat="1" ht="23.25" customHeight="1" hidden="1">
      <c r="A44" s="304"/>
      <c r="B44" s="305"/>
      <c r="C44" s="306"/>
      <c r="D44" s="294"/>
      <c r="E44" s="294"/>
      <c r="F44" s="297"/>
      <c r="G44" s="229"/>
      <c r="H44" s="230" t="s">
        <v>200</v>
      </c>
      <c r="I44" s="231" t="s">
        <v>201</v>
      </c>
    </row>
    <row r="45" spans="1:9" s="219" customFormat="1" ht="12.75" hidden="1">
      <c r="A45" s="232"/>
      <c r="B45" s="233"/>
      <c r="C45" s="233"/>
      <c r="D45" s="234"/>
      <c r="E45" s="234"/>
      <c r="F45" s="235"/>
      <c r="G45" s="233"/>
      <c r="H45" s="233"/>
      <c r="I45" s="236"/>
    </row>
    <row r="46" spans="1:9" s="219" customFormat="1" ht="12.75" hidden="1">
      <c r="A46" s="237" t="s">
        <v>88</v>
      </c>
      <c r="B46" s="291">
        <f>CelkoveOpravneneVydavky*IF(PevnaIntenzita="áno",1,'Peňažné toky projektu'!$C$8)</f>
        <v>0</v>
      </c>
      <c r="C46" s="291"/>
      <c r="D46" s="238" t="e">
        <f>SUM(D49:D51)</f>
        <v>#DIV/0!</v>
      </c>
      <c r="E46" s="239" t="e">
        <f>SUM(E49:E51)</f>
        <v>#DIV/0!</v>
      </c>
      <c r="F46" s="240"/>
      <c r="G46" s="241"/>
      <c r="H46" s="241"/>
      <c r="I46" s="242"/>
    </row>
    <row r="47" spans="1:9" s="219" customFormat="1" ht="12.75" hidden="1">
      <c r="A47" s="237" t="s">
        <v>206</v>
      </c>
      <c r="B47" s="291">
        <f>NFP</f>
        <v>0</v>
      </c>
      <c r="C47" s="291"/>
      <c r="D47" s="238"/>
      <c r="E47" s="243"/>
      <c r="F47" s="244"/>
      <c r="G47" s="245" t="s">
        <v>202</v>
      </c>
      <c r="H47" s="246" t="e">
        <f>F49+F50</f>
        <v>#DIV/0!</v>
      </c>
      <c r="I47" s="247" t="e">
        <f>SUM(F49:F51)</f>
        <v>#DIV/0!</v>
      </c>
    </row>
    <row r="48" spans="1:9" s="219" customFormat="1" ht="12.75" hidden="1">
      <c r="A48" s="237"/>
      <c r="B48" s="246"/>
      <c r="C48" s="241"/>
      <c r="D48" s="238"/>
      <c r="E48" s="238"/>
      <c r="F48" s="244"/>
      <c r="G48" s="245" t="s">
        <v>203</v>
      </c>
      <c r="H48" s="246">
        <f>NFP</f>
        <v>0</v>
      </c>
      <c r="I48" s="247">
        <f>CelkoveOpravneneVydavky</f>
        <v>0</v>
      </c>
    </row>
    <row r="49" spans="1:9" s="219" customFormat="1" ht="12.75" hidden="1">
      <c r="A49" s="145" t="s">
        <v>85</v>
      </c>
      <c r="B49" s="290">
        <f>IF(StatnaPomoc="nie",B46*C39,B47*C39)</f>
        <v>0</v>
      </c>
      <c r="C49" s="290"/>
      <c r="D49" s="248" t="e">
        <f>B49/$B$46</f>
        <v>#DIV/0!</v>
      </c>
      <c r="E49" s="248" t="e">
        <f>ROUND((B49/CelkoveOpravneneVydavky),4)</f>
        <v>#DIV/0!</v>
      </c>
      <c r="F49" s="249" t="e">
        <f>ROUND(E49*CelkoveOpravneneVydavky,2)</f>
        <v>#DIV/0!</v>
      </c>
      <c r="G49" s="245" t="s">
        <v>204</v>
      </c>
      <c r="H49" s="246" t="e">
        <f>H47-H48</f>
        <v>#DIV/0!</v>
      </c>
      <c r="I49" s="247" t="e">
        <f>I47-I48</f>
        <v>#DIV/0!</v>
      </c>
    </row>
    <row r="50" spans="1:9" s="219" customFormat="1" ht="12.75" hidden="1">
      <c r="A50" s="145" t="s">
        <v>86</v>
      </c>
      <c r="B50" s="290">
        <f>IF(StatnaPomoc="nie",B46*C40,B47*C40)</f>
        <v>0</v>
      </c>
      <c r="C50" s="290"/>
      <c r="D50" s="248" t="e">
        <f>B50/$B$46</f>
        <v>#DIV/0!</v>
      </c>
      <c r="E50" s="248" t="e">
        <f>D33-E49</f>
        <v>#DIV/0!</v>
      </c>
      <c r="F50" s="249" t="e">
        <f>ROUND(E50*CelkoveOpravneneVydavky,2)</f>
        <v>#DIV/0!</v>
      </c>
      <c r="G50" s="241"/>
      <c r="H50" s="241"/>
      <c r="I50" s="242"/>
    </row>
    <row r="51" spans="1:9" s="219" customFormat="1" ht="12.75" hidden="1">
      <c r="A51" s="145" t="s">
        <v>87</v>
      </c>
      <c r="B51" s="290">
        <f>B46*C38</f>
        <v>0</v>
      </c>
      <c r="C51" s="290"/>
      <c r="D51" s="248" t="e">
        <f>B51/$B$46</f>
        <v>#DIV/0!</v>
      </c>
      <c r="E51" s="248">
        <f>1-D33</f>
        <v>0.050000000000000044</v>
      </c>
      <c r="F51" s="249">
        <f>ROUND(E51*CelkoveOpravneneVydavky,2)</f>
        <v>0</v>
      </c>
      <c r="G51" s="250"/>
      <c r="H51" s="250"/>
      <c r="I51" s="251"/>
    </row>
    <row r="52" spans="2:9" s="219" customFormat="1" ht="12.75" hidden="1">
      <c r="B52" s="252"/>
      <c r="C52" s="252"/>
      <c r="D52" s="220"/>
      <c r="F52" s="221"/>
      <c r="G52" s="253"/>
      <c r="H52" s="254"/>
      <c r="I52" s="254"/>
    </row>
    <row r="53" spans="2:9" s="219" customFormat="1" ht="12.75" hidden="1">
      <c r="B53" s="252"/>
      <c r="C53" s="252"/>
      <c r="D53" s="220"/>
      <c r="F53" s="221"/>
      <c r="G53" s="253"/>
      <c r="H53" s="254"/>
      <c r="I53" s="254"/>
    </row>
    <row r="54" s="219" customFormat="1" ht="12.75" hidden="1"/>
    <row r="55" spans="1:7" s="255" customFormat="1" ht="12.75" hidden="1">
      <c r="A55" s="255" t="s">
        <v>104</v>
      </c>
      <c r="E55" s="219"/>
      <c r="F55" s="219"/>
      <c r="G55" s="256"/>
    </row>
    <row r="56" spans="1:7" s="255" customFormat="1" ht="12.75" hidden="1">
      <c r="A56" s="257" t="s">
        <v>105</v>
      </c>
      <c r="B56" s="258">
        <v>0.037</v>
      </c>
      <c r="F56" s="219"/>
      <c r="G56" s="219"/>
    </row>
    <row r="57" spans="1:7" s="255" customFormat="1" ht="63.75" hidden="1">
      <c r="A57" s="143" t="s">
        <v>101</v>
      </c>
      <c r="B57" s="144" t="s">
        <v>106</v>
      </c>
      <c r="C57" s="144" t="s">
        <v>184</v>
      </c>
      <c r="D57" s="144" t="s">
        <v>185</v>
      </c>
      <c r="E57" s="144" t="s">
        <v>194</v>
      </c>
      <c r="F57" s="144" t="s">
        <v>195</v>
      </c>
      <c r="G57" s="144" t="s">
        <v>196</v>
      </c>
    </row>
    <row r="58" spans="1:7" s="255" customFormat="1" ht="12.75" hidden="1">
      <c r="A58" s="145">
        <f>'Peňažné toky projektu'!B14</f>
        <v>2009</v>
      </c>
      <c r="B58" s="146">
        <v>1</v>
      </c>
      <c r="C58" s="146">
        <f aca="true" t="shared" si="3" ref="C58:C65">C16/B58</f>
        <v>0</v>
      </c>
      <c r="D58" s="146">
        <f aca="true" t="shared" si="4" ref="D58:D65">E16/B58</f>
        <v>0</v>
      </c>
      <c r="E58" s="146">
        <f aca="true" t="shared" si="5" ref="E58:E65">($B$6+$B$7)*B16/B58</f>
        <v>0</v>
      </c>
      <c r="F58" s="147">
        <f aca="true" t="shared" si="6" ref="F58:F65">($C$6+$C$7)*D16/B58</f>
        <v>0</v>
      </c>
      <c r="G58" s="146">
        <f>E58+F58</f>
        <v>0</v>
      </c>
    </row>
    <row r="59" spans="1:7" s="255" customFormat="1" ht="12.75" hidden="1">
      <c r="A59" s="145">
        <f>A58+1</f>
        <v>2010</v>
      </c>
      <c r="B59" s="146">
        <f aca="true" t="shared" si="7" ref="B59:B65">POWER(1+$B$56,A59-A$58)</f>
        <v>1.037</v>
      </c>
      <c r="C59" s="147">
        <f t="shared" si="3"/>
        <v>0</v>
      </c>
      <c r="D59" s="147">
        <f t="shared" si="4"/>
        <v>0</v>
      </c>
      <c r="E59" s="147">
        <f t="shared" si="5"/>
        <v>0</v>
      </c>
      <c r="F59" s="147">
        <f t="shared" si="6"/>
        <v>0</v>
      </c>
      <c r="G59" s="147">
        <f aca="true" t="shared" si="8" ref="G59:G65">E59+F59</f>
        <v>0</v>
      </c>
    </row>
    <row r="60" spans="1:7" s="255" customFormat="1" ht="12.75" hidden="1">
      <c r="A60" s="145">
        <f aca="true" t="shared" si="9" ref="A60:A65">A59+1</f>
        <v>2011</v>
      </c>
      <c r="B60" s="146">
        <f t="shared" si="7"/>
        <v>1.0753689999999998</v>
      </c>
      <c r="C60" s="147">
        <f t="shared" si="3"/>
        <v>0</v>
      </c>
      <c r="D60" s="147">
        <f t="shared" si="4"/>
        <v>0</v>
      </c>
      <c r="E60" s="147">
        <f t="shared" si="5"/>
        <v>0</v>
      </c>
      <c r="F60" s="147">
        <f t="shared" si="6"/>
        <v>0</v>
      </c>
      <c r="G60" s="147">
        <f t="shared" si="8"/>
        <v>0</v>
      </c>
    </row>
    <row r="61" spans="1:7" s="255" customFormat="1" ht="12.75" hidden="1">
      <c r="A61" s="145">
        <f t="shared" si="9"/>
        <v>2012</v>
      </c>
      <c r="B61" s="146">
        <f t="shared" si="7"/>
        <v>1.1151576529999998</v>
      </c>
      <c r="C61" s="147">
        <f t="shared" si="3"/>
        <v>0</v>
      </c>
      <c r="D61" s="147">
        <f t="shared" si="4"/>
        <v>0</v>
      </c>
      <c r="E61" s="147">
        <f t="shared" si="5"/>
        <v>0</v>
      </c>
      <c r="F61" s="147">
        <f t="shared" si="6"/>
        <v>0</v>
      </c>
      <c r="G61" s="147">
        <f t="shared" si="8"/>
        <v>0</v>
      </c>
    </row>
    <row r="62" spans="1:7" s="255" customFormat="1" ht="12.75" hidden="1">
      <c r="A62" s="145">
        <f t="shared" si="9"/>
        <v>2013</v>
      </c>
      <c r="B62" s="146">
        <f t="shared" si="7"/>
        <v>1.1564184861609996</v>
      </c>
      <c r="C62" s="147">
        <f t="shared" si="3"/>
        <v>0</v>
      </c>
      <c r="D62" s="147">
        <f t="shared" si="4"/>
        <v>0</v>
      </c>
      <c r="E62" s="147">
        <f t="shared" si="5"/>
        <v>0</v>
      </c>
      <c r="F62" s="147">
        <f t="shared" si="6"/>
        <v>0</v>
      </c>
      <c r="G62" s="147">
        <f t="shared" si="8"/>
        <v>0</v>
      </c>
    </row>
    <row r="63" spans="1:7" s="255" customFormat="1" ht="12.75" hidden="1">
      <c r="A63" s="145">
        <f t="shared" si="9"/>
        <v>2014</v>
      </c>
      <c r="B63" s="146">
        <f t="shared" si="7"/>
        <v>1.1992059701489566</v>
      </c>
      <c r="C63" s="147">
        <f t="shared" si="3"/>
        <v>0</v>
      </c>
      <c r="D63" s="147">
        <f t="shared" si="4"/>
        <v>0</v>
      </c>
      <c r="E63" s="147">
        <f t="shared" si="5"/>
        <v>0</v>
      </c>
      <c r="F63" s="147">
        <f t="shared" si="6"/>
        <v>0</v>
      </c>
      <c r="G63" s="147">
        <f t="shared" si="8"/>
        <v>0</v>
      </c>
    </row>
    <row r="64" spans="1:7" s="255" customFormat="1" ht="12.75" hidden="1">
      <c r="A64" s="145">
        <f t="shared" si="9"/>
        <v>2015</v>
      </c>
      <c r="B64" s="146">
        <f t="shared" si="7"/>
        <v>1.2435765910444678</v>
      </c>
      <c r="C64" s="147">
        <f t="shared" si="3"/>
        <v>0</v>
      </c>
      <c r="D64" s="147">
        <f t="shared" si="4"/>
        <v>0</v>
      </c>
      <c r="E64" s="147">
        <f t="shared" si="5"/>
        <v>0</v>
      </c>
      <c r="F64" s="147">
        <f t="shared" si="6"/>
        <v>0</v>
      </c>
      <c r="G64" s="147">
        <f t="shared" si="8"/>
        <v>0</v>
      </c>
    </row>
    <row r="65" spans="1:7" s="255" customFormat="1" ht="12.75" hidden="1">
      <c r="A65" s="145">
        <f t="shared" si="9"/>
        <v>2016</v>
      </c>
      <c r="B65" s="146">
        <f t="shared" si="7"/>
        <v>1.2895889249131132</v>
      </c>
      <c r="C65" s="147">
        <f t="shared" si="3"/>
        <v>0</v>
      </c>
      <c r="D65" s="147">
        <f t="shared" si="4"/>
        <v>0</v>
      </c>
      <c r="E65" s="147">
        <f t="shared" si="5"/>
        <v>0</v>
      </c>
      <c r="F65" s="147">
        <f t="shared" si="6"/>
        <v>0</v>
      </c>
      <c r="G65" s="147">
        <f t="shared" si="8"/>
        <v>0</v>
      </c>
    </row>
    <row r="66" spans="1:7" s="255" customFormat="1" ht="12.75" hidden="1">
      <c r="A66" s="148" t="s">
        <v>35</v>
      </c>
      <c r="B66" s="147"/>
      <c r="C66" s="146">
        <f>SUM(C58:C65)</f>
        <v>0</v>
      </c>
      <c r="D66" s="146">
        <f>SUM(D58:D65)</f>
        <v>0</v>
      </c>
      <c r="E66" s="146">
        <f>SUM(E58:E65)</f>
        <v>0</v>
      </c>
      <c r="F66" s="147">
        <f>SUM(F58:F65)</f>
        <v>0</v>
      </c>
      <c r="G66" s="261">
        <f>SUM(G58:G65)</f>
        <v>0</v>
      </c>
    </row>
    <row r="67" s="255" customFormat="1" ht="12.75" hidden="1"/>
  </sheetData>
  <sheetProtection password="CA31" sheet="1" formatRows="0"/>
  <mergeCells count="25">
    <mergeCell ref="E42:E44"/>
    <mergeCell ref="F42:F44"/>
    <mergeCell ref="A42:C44"/>
    <mergeCell ref="B46:C46"/>
    <mergeCell ref="D42:D44"/>
    <mergeCell ref="B51:C51"/>
    <mergeCell ref="B50:C50"/>
    <mergeCell ref="B49:C49"/>
    <mergeCell ref="B47:C47"/>
    <mergeCell ref="D31:E31"/>
    <mergeCell ref="D30:E30"/>
    <mergeCell ref="D35:E35"/>
    <mergeCell ref="D34:E34"/>
    <mergeCell ref="D33:E33"/>
    <mergeCell ref="D32:E32"/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M51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L62" sqref="AL62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4" width="10.75390625" style="7" bestFit="1" customWidth="1"/>
    <col min="5" max="16384" width="9.125" style="7" customWidth="1"/>
  </cols>
  <sheetData>
    <row r="1" spans="1:38" ht="12.75">
      <c r="A1" s="50" t="s">
        <v>182</v>
      </c>
      <c r="D1" s="20">
        <f>'Peňažné toky projektu'!$B$14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spans="4:38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1:38" ht="12.75">
      <c r="A4" s="7"/>
      <c r="B4" s="7"/>
      <c r="C4" s="9" t="s">
        <v>26</v>
      </c>
      <c r="D4" s="198">
        <v>0</v>
      </c>
      <c r="E4" s="198">
        <v>0</v>
      </c>
      <c r="F4" s="198">
        <v>0</v>
      </c>
      <c r="G4" s="198">
        <v>0</v>
      </c>
      <c r="H4" s="198">
        <v>0</v>
      </c>
      <c r="I4" s="198">
        <v>0</v>
      </c>
      <c r="J4" s="198">
        <v>0</v>
      </c>
      <c r="K4" s="198">
        <v>0</v>
      </c>
      <c r="L4" s="198">
        <v>0</v>
      </c>
      <c r="M4" s="198">
        <v>0</v>
      </c>
      <c r="N4" s="198">
        <v>0</v>
      </c>
      <c r="O4" s="198">
        <v>0</v>
      </c>
      <c r="P4" s="198">
        <v>0</v>
      </c>
      <c r="Q4" s="198">
        <v>0</v>
      </c>
      <c r="R4" s="198">
        <v>0</v>
      </c>
      <c r="S4" s="198">
        <v>0</v>
      </c>
      <c r="T4" s="198">
        <v>0</v>
      </c>
      <c r="U4" s="198">
        <v>0</v>
      </c>
      <c r="V4" s="198">
        <v>0</v>
      </c>
      <c r="W4" s="198">
        <v>0</v>
      </c>
      <c r="X4" s="198">
        <v>0</v>
      </c>
      <c r="Y4" s="198">
        <v>0</v>
      </c>
      <c r="Z4" s="198">
        <v>0</v>
      </c>
      <c r="AA4" s="198">
        <v>0</v>
      </c>
      <c r="AB4" s="198">
        <v>0</v>
      </c>
      <c r="AC4" s="198">
        <v>0</v>
      </c>
      <c r="AD4" s="198">
        <v>0</v>
      </c>
      <c r="AE4" s="198">
        <v>0</v>
      </c>
      <c r="AF4" s="198">
        <v>0</v>
      </c>
      <c r="AG4" s="198">
        <v>0</v>
      </c>
      <c r="AH4" s="198">
        <v>0</v>
      </c>
      <c r="AI4" s="198">
        <v>0</v>
      </c>
      <c r="AJ4" s="198">
        <v>0</v>
      </c>
      <c r="AK4" s="198">
        <v>0</v>
      </c>
      <c r="AL4" s="198">
        <v>0</v>
      </c>
    </row>
    <row r="5" spans="1:38" ht="12.75">
      <c r="A5" s="7"/>
      <c r="B5" s="307" t="s">
        <v>27</v>
      </c>
      <c r="C5" s="307"/>
      <c r="D5" s="205">
        <f>D3*D4</f>
        <v>0</v>
      </c>
      <c r="E5" s="205">
        <f aca="true" t="shared" si="1" ref="E5:AL5">E3*E4</f>
        <v>0</v>
      </c>
      <c r="F5" s="205">
        <f t="shared" si="1"/>
        <v>0</v>
      </c>
      <c r="G5" s="205">
        <f t="shared" si="1"/>
        <v>0</v>
      </c>
      <c r="H5" s="205">
        <f t="shared" si="1"/>
        <v>0</v>
      </c>
      <c r="I5" s="205">
        <f t="shared" si="1"/>
        <v>0</v>
      </c>
      <c r="J5" s="205">
        <f t="shared" si="1"/>
        <v>0</v>
      </c>
      <c r="K5" s="205">
        <f t="shared" si="1"/>
        <v>0</v>
      </c>
      <c r="L5" s="205">
        <f t="shared" si="1"/>
        <v>0</v>
      </c>
      <c r="M5" s="205">
        <f t="shared" si="1"/>
        <v>0</v>
      </c>
      <c r="N5" s="205">
        <f t="shared" si="1"/>
        <v>0</v>
      </c>
      <c r="O5" s="205">
        <f t="shared" si="1"/>
        <v>0</v>
      </c>
      <c r="P5" s="205">
        <f t="shared" si="1"/>
        <v>0</v>
      </c>
      <c r="Q5" s="205">
        <f t="shared" si="1"/>
        <v>0</v>
      </c>
      <c r="R5" s="205">
        <f t="shared" si="1"/>
        <v>0</v>
      </c>
      <c r="S5" s="205">
        <f t="shared" si="1"/>
        <v>0</v>
      </c>
      <c r="T5" s="205">
        <f t="shared" si="1"/>
        <v>0</v>
      </c>
      <c r="U5" s="205">
        <f t="shared" si="1"/>
        <v>0</v>
      </c>
      <c r="V5" s="205">
        <f t="shared" si="1"/>
        <v>0</v>
      </c>
      <c r="W5" s="205">
        <f t="shared" si="1"/>
        <v>0</v>
      </c>
      <c r="X5" s="205">
        <f t="shared" si="1"/>
        <v>0</v>
      </c>
      <c r="Y5" s="205">
        <f t="shared" si="1"/>
        <v>0</v>
      </c>
      <c r="Z5" s="205">
        <f t="shared" si="1"/>
        <v>0</v>
      </c>
      <c r="AA5" s="205">
        <f t="shared" si="1"/>
        <v>0</v>
      </c>
      <c r="AB5" s="205">
        <f t="shared" si="1"/>
        <v>0</v>
      </c>
      <c r="AC5" s="205">
        <f t="shared" si="1"/>
        <v>0</v>
      </c>
      <c r="AD5" s="205">
        <f t="shared" si="1"/>
        <v>0</v>
      </c>
      <c r="AE5" s="205">
        <f t="shared" si="1"/>
        <v>0</v>
      </c>
      <c r="AF5" s="205">
        <f t="shared" si="1"/>
        <v>0</v>
      </c>
      <c r="AG5" s="205">
        <f t="shared" si="1"/>
        <v>0</v>
      </c>
      <c r="AH5" s="205">
        <f t="shared" si="1"/>
        <v>0</v>
      </c>
      <c r="AI5" s="205">
        <f t="shared" si="1"/>
        <v>0</v>
      </c>
      <c r="AJ5" s="205">
        <f t="shared" si="1"/>
        <v>0</v>
      </c>
      <c r="AK5" s="205">
        <f t="shared" si="1"/>
        <v>0</v>
      </c>
      <c r="AL5" s="205">
        <f t="shared" si="1"/>
        <v>0</v>
      </c>
    </row>
    <row r="6" spans="1:38" ht="12.75">
      <c r="A6" s="7"/>
      <c r="B6" s="34"/>
      <c r="C6" s="3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.75">
      <c r="A7" s="7"/>
      <c r="B7" s="7"/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38" ht="12.75">
      <c r="A8" s="7"/>
      <c r="B8" s="7"/>
      <c r="C8" s="9" t="s">
        <v>26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198">
        <v>0</v>
      </c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98">
        <v>0</v>
      </c>
      <c r="AL8" s="198">
        <v>0</v>
      </c>
    </row>
    <row r="9" spans="1:38" ht="12.75">
      <c r="A9" s="7"/>
      <c r="B9" s="307" t="s">
        <v>27</v>
      </c>
      <c r="C9" s="307"/>
      <c r="D9" s="205">
        <f aca="true" t="shared" si="2" ref="D9:AL9">D7*D8</f>
        <v>0</v>
      </c>
      <c r="E9" s="205">
        <f t="shared" si="2"/>
        <v>0</v>
      </c>
      <c r="F9" s="205">
        <f t="shared" si="2"/>
        <v>0</v>
      </c>
      <c r="G9" s="205">
        <f t="shared" si="2"/>
        <v>0</v>
      </c>
      <c r="H9" s="205">
        <f t="shared" si="2"/>
        <v>0</v>
      </c>
      <c r="I9" s="205">
        <f t="shared" si="2"/>
        <v>0</v>
      </c>
      <c r="J9" s="205">
        <f t="shared" si="2"/>
        <v>0</v>
      </c>
      <c r="K9" s="205">
        <f t="shared" si="2"/>
        <v>0</v>
      </c>
      <c r="L9" s="205">
        <f t="shared" si="2"/>
        <v>0</v>
      </c>
      <c r="M9" s="205">
        <f t="shared" si="2"/>
        <v>0</v>
      </c>
      <c r="N9" s="205">
        <f t="shared" si="2"/>
        <v>0</v>
      </c>
      <c r="O9" s="205">
        <f t="shared" si="2"/>
        <v>0</v>
      </c>
      <c r="P9" s="205">
        <f t="shared" si="2"/>
        <v>0</v>
      </c>
      <c r="Q9" s="205">
        <f t="shared" si="2"/>
        <v>0</v>
      </c>
      <c r="R9" s="205">
        <f t="shared" si="2"/>
        <v>0</v>
      </c>
      <c r="S9" s="205">
        <f t="shared" si="2"/>
        <v>0</v>
      </c>
      <c r="T9" s="205">
        <f t="shared" si="2"/>
        <v>0</v>
      </c>
      <c r="U9" s="205">
        <f t="shared" si="2"/>
        <v>0</v>
      </c>
      <c r="V9" s="205">
        <f t="shared" si="2"/>
        <v>0</v>
      </c>
      <c r="W9" s="205">
        <f t="shared" si="2"/>
        <v>0</v>
      </c>
      <c r="X9" s="205">
        <f t="shared" si="2"/>
        <v>0</v>
      </c>
      <c r="Y9" s="205">
        <f t="shared" si="2"/>
        <v>0</v>
      </c>
      <c r="Z9" s="205">
        <f t="shared" si="2"/>
        <v>0</v>
      </c>
      <c r="AA9" s="205">
        <f t="shared" si="2"/>
        <v>0</v>
      </c>
      <c r="AB9" s="205">
        <f t="shared" si="2"/>
        <v>0</v>
      </c>
      <c r="AC9" s="205">
        <f t="shared" si="2"/>
        <v>0</v>
      </c>
      <c r="AD9" s="205">
        <f t="shared" si="2"/>
        <v>0</v>
      </c>
      <c r="AE9" s="205">
        <f t="shared" si="2"/>
        <v>0</v>
      </c>
      <c r="AF9" s="205">
        <f t="shared" si="2"/>
        <v>0</v>
      </c>
      <c r="AG9" s="205">
        <f t="shared" si="2"/>
        <v>0</v>
      </c>
      <c r="AH9" s="205">
        <f t="shared" si="2"/>
        <v>0</v>
      </c>
      <c r="AI9" s="205">
        <f t="shared" si="2"/>
        <v>0</v>
      </c>
      <c r="AJ9" s="205">
        <f t="shared" si="2"/>
        <v>0</v>
      </c>
      <c r="AK9" s="205">
        <f t="shared" si="2"/>
        <v>0</v>
      </c>
      <c r="AL9" s="205">
        <f t="shared" si="2"/>
        <v>0</v>
      </c>
    </row>
    <row r="10" spans="1:38" ht="12.75">
      <c r="A10" s="7"/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2.75">
      <c r="A11" s="7"/>
      <c r="B11" s="7"/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1:38" ht="12.75">
      <c r="A12" s="7"/>
      <c r="B12" s="7"/>
      <c r="C12" s="9" t="s">
        <v>26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</row>
    <row r="13" spans="1:38" ht="12.75">
      <c r="A13" s="7"/>
      <c r="B13" s="307" t="s">
        <v>27</v>
      </c>
      <c r="C13" s="307"/>
      <c r="D13" s="205">
        <f aca="true" t="shared" si="3" ref="D13:AL13">D11*D12</f>
        <v>0</v>
      </c>
      <c r="E13" s="205">
        <f t="shared" si="3"/>
        <v>0</v>
      </c>
      <c r="F13" s="205">
        <f t="shared" si="3"/>
        <v>0</v>
      </c>
      <c r="G13" s="205">
        <f t="shared" si="3"/>
        <v>0</v>
      </c>
      <c r="H13" s="205">
        <f t="shared" si="3"/>
        <v>0</v>
      </c>
      <c r="I13" s="205">
        <f t="shared" si="3"/>
        <v>0</v>
      </c>
      <c r="J13" s="205">
        <f t="shared" si="3"/>
        <v>0</v>
      </c>
      <c r="K13" s="205">
        <f t="shared" si="3"/>
        <v>0</v>
      </c>
      <c r="L13" s="205">
        <f t="shared" si="3"/>
        <v>0</v>
      </c>
      <c r="M13" s="205">
        <f t="shared" si="3"/>
        <v>0</v>
      </c>
      <c r="N13" s="205">
        <f t="shared" si="3"/>
        <v>0</v>
      </c>
      <c r="O13" s="205">
        <f t="shared" si="3"/>
        <v>0</v>
      </c>
      <c r="P13" s="205">
        <f t="shared" si="3"/>
        <v>0</v>
      </c>
      <c r="Q13" s="205">
        <f t="shared" si="3"/>
        <v>0</v>
      </c>
      <c r="R13" s="205">
        <f t="shared" si="3"/>
        <v>0</v>
      </c>
      <c r="S13" s="205">
        <f t="shared" si="3"/>
        <v>0</v>
      </c>
      <c r="T13" s="205">
        <f t="shared" si="3"/>
        <v>0</v>
      </c>
      <c r="U13" s="205">
        <f t="shared" si="3"/>
        <v>0</v>
      </c>
      <c r="V13" s="205">
        <f t="shared" si="3"/>
        <v>0</v>
      </c>
      <c r="W13" s="205">
        <f t="shared" si="3"/>
        <v>0</v>
      </c>
      <c r="X13" s="205">
        <f t="shared" si="3"/>
        <v>0</v>
      </c>
      <c r="Y13" s="205">
        <f t="shared" si="3"/>
        <v>0</v>
      </c>
      <c r="Z13" s="205">
        <f t="shared" si="3"/>
        <v>0</v>
      </c>
      <c r="AA13" s="205">
        <f t="shared" si="3"/>
        <v>0</v>
      </c>
      <c r="AB13" s="205">
        <f t="shared" si="3"/>
        <v>0</v>
      </c>
      <c r="AC13" s="205">
        <f t="shared" si="3"/>
        <v>0</v>
      </c>
      <c r="AD13" s="205">
        <f t="shared" si="3"/>
        <v>0</v>
      </c>
      <c r="AE13" s="205">
        <f t="shared" si="3"/>
        <v>0</v>
      </c>
      <c r="AF13" s="205">
        <f t="shared" si="3"/>
        <v>0</v>
      </c>
      <c r="AG13" s="205">
        <f t="shared" si="3"/>
        <v>0</v>
      </c>
      <c r="AH13" s="205">
        <f t="shared" si="3"/>
        <v>0</v>
      </c>
      <c r="AI13" s="205">
        <f t="shared" si="3"/>
        <v>0</v>
      </c>
      <c r="AJ13" s="205">
        <f t="shared" si="3"/>
        <v>0</v>
      </c>
      <c r="AK13" s="205">
        <f t="shared" si="3"/>
        <v>0</v>
      </c>
      <c r="AL13" s="205">
        <f t="shared" si="3"/>
        <v>0</v>
      </c>
    </row>
    <row r="14" spans="1:38" ht="12.75">
      <c r="A14" s="7"/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2.75">
      <c r="A15" s="7"/>
      <c r="B15" s="7"/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1:38" ht="12.75">
      <c r="A16" s="7"/>
      <c r="B16" s="7"/>
      <c r="C16" s="9" t="s">
        <v>26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</row>
    <row r="17" spans="1:38" ht="12.75">
      <c r="A17" s="7"/>
      <c r="B17" s="307" t="s">
        <v>27</v>
      </c>
      <c r="C17" s="307"/>
      <c r="D17" s="205">
        <f aca="true" t="shared" si="4" ref="D17:AL17">D15*D16</f>
        <v>0</v>
      </c>
      <c r="E17" s="205">
        <f t="shared" si="4"/>
        <v>0</v>
      </c>
      <c r="F17" s="205">
        <f t="shared" si="4"/>
        <v>0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5">
        <f t="shared" si="4"/>
        <v>0</v>
      </c>
      <c r="K17" s="205">
        <f t="shared" si="4"/>
        <v>0</v>
      </c>
      <c r="L17" s="205">
        <f t="shared" si="4"/>
        <v>0</v>
      </c>
      <c r="M17" s="205">
        <f t="shared" si="4"/>
        <v>0</v>
      </c>
      <c r="N17" s="205">
        <f t="shared" si="4"/>
        <v>0</v>
      </c>
      <c r="O17" s="205">
        <f t="shared" si="4"/>
        <v>0</v>
      </c>
      <c r="P17" s="205">
        <f t="shared" si="4"/>
        <v>0</v>
      </c>
      <c r="Q17" s="205">
        <f t="shared" si="4"/>
        <v>0</v>
      </c>
      <c r="R17" s="205">
        <f t="shared" si="4"/>
        <v>0</v>
      </c>
      <c r="S17" s="205">
        <f t="shared" si="4"/>
        <v>0</v>
      </c>
      <c r="T17" s="205">
        <f t="shared" si="4"/>
        <v>0</v>
      </c>
      <c r="U17" s="205">
        <f t="shared" si="4"/>
        <v>0</v>
      </c>
      <c r="V17" s="205">
        <f t="shared" si="4"/>
        <v>0</v>
      </c>
      <c r="W17" s="205">
        <f t="shared" si="4"/>
        <v>0</v>
      </c>
      <c r="X17" s="205">
        <f t="shared" si="4"/>
        <v>0</v>
      </c>
      <c r="Y17" s="205">
        <f t="shared" si="4"/>
        <v>0</v>
      </c>
      <c r="Z17" s="205">
        <f t="shared" si="4"/>
        <v>0</v>
      </c>
      <c r="AA17" s="205">
        <f t="shared" si="4"/>
        <v>0</v>
      </c>
      <c r="AB17" s="205">
        <f t="shared" si="4"/>
        <v>0</v>
      </c>
      <c r="AC17" s="205">
        <f t="shared" si="4"/>
        <v>0</v>
      </c>
      <c r="AD17" s="205">
        <f t="shared" si="4"/>
        <v>0</v>
      </c>
      <c r="AE17" s="205">
        <f t="shared" si="4"/>
        <v>0</v>
      </c>
      <c r="AF17" s="205">
        <f t="shared" si="4"/>
        <v>0</v>
      </c>
      <c r="AG17" s="205">
        <f t="shared" si="4"/>
        <v>0</v>
      </c>
      <c r="AH17" s="205">
        <f t="shared" si="4"/>
        <v>0</v>
      </c>
      <c r="AI17" s="205">
        <f t="shared" si="4"/>
        <v>0</v>
      </c>
      <c r="AJ17" s="205">
        <f t="shared" si="4"/>
        <v>0</v>
      </c>
      <c r="AK17" s="205">
        <f t="shared" si="4"/>
        <v>0</v>
      </c>
      <c r="AL17" s="205">
        <f t="shared" si="4"/>
        <v>0</v>
      </c>
    </row>
    <row r="18" spans="1:38" ht="12.75">
      <c r="A18" s="7"/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8" customFormat="1" ht="12.75">
      <c r="A19" s="11" t="s">
        <v>21</v>
      </c>
      <c r="B19" s="19"/>
      <c r="C19" s="19"/>
      <c r="D19" s="203">
        <f aca="true" t="shared" si="5" ref="D19:AL19">D5+D9+D13+D17</f>
        <v>0</v>
      </c>
      <c r="E19" s="203">
        <f t="shared" si="5"/>
        <v>0</v>
      </c>
      <c r="F19" s="203">
        <f t="shared" si="5"/>
        <v>0</v>
      </c>
      <c r="G19" s="203">
        <f t="shared" si="5"/>
        <v>0</v>
      </c>
      <c r="H19" s="203">
        <f t="shared" si="5"/>
        <v>0</v>
      </c>
      <c r="I19" s="203">
        <f t="shared" si="5"/>
        <v>0</v>
      </c>
      <c r="J19" s="203">
        <f t="shared" si="5"/>
        <v>0</v>
      </c>
      <c r="K19" s="203">
        <f t="shared" si="5"/>
        <v>0</v>
      </c>
      <c r="L19" s="203">
        <f t="shared" si="5"/>
        <v>0</v>
      </c>
      <c r="M19" s="203">
        <f t="shared" si="5"/>
        <v>0</v>
      </c>
      <c r="N19" s="203">
        <f t="shared" si="5"/>
        <v>0</v>
      </c>
      <c r="O19" s="203">
        <f t="shared" si="5"/>
        <v>0</v>
      </c>
      <c r="P19" s="203">
        <f t="shared" si="5"/>
        <v>0</v>
      </c>
      <c r="Q19" s="203">
        <f t="shared" si="5"/>
        <v>0</v>
      </c>
      <c r="R19" s="203">
        <f t="shared" si="5"/>
        <v>0</v>
      </c>
      <c r="S19" s="203">
        <f t="shared" si="5"/>
        <v>0</v>
      </c>
      <c r="T19" s="203">
        <f t="shared" si="5"/>
        <v>0</v>
      </c>
      <c r="U19" s="203">
        <f t="shared" si="5"/>
        <v>0</v>
      </c>
      <c r="V19" s="203">
        <f t="shared" si="5"/>
        <v>0</v>
      </c>
      <c r="W19" s="203">
        <f t="shared" si="5"/>
        <v>0</v>
      </c>
      <c r="X19" s="203">
        <f t="shared" si="5"/>
        <v>0</v>
      </c>
      <c r="Y19" s="203">
        <f t="shared" si="5"/>
        <v>0</v>
      </c>
      <c r="Z19" s="203">
        <f t="shared" si="5"/>
        <v>0</v>
      </c>
      <c r="AA19" s="203">
        <f t="shared" si="5"/>
        <v>0</v>
      </c>
      <c r="AB19" s="203">
        <f t="shared" si="5"/>
        <v>0</v>
      </c>
      <c r="AC19" s="203">
        <f t="shared" si="5"/>
        <v>0</v>
      </c>
      <c r="AD19" s="203">
        <f t="shared" si="5"/>
        <v>0</v>
      </c>
      <c r="AE19" s="203">
        <f t="shared" si="5"/>
        <v>0</v>
      </c>
      <c r="AF19" s="203">
        <f t="shared" si="5"/>
        <v>0</v>
      </c>
      <c r="AG19" s="203">
        <f t="shared" si="5"/>
        <v>0</v>
      </c>
      <c r="AH19" s="203">
        <f t="shared" si="5"/>
        <v>0</v>
      </c>
      <c r="AI19" s="203">
        <f t="shared" si="5"/>
        <v>0</v>
      </c>
      <c r="AJ19" s="203">
        <f t="shared" si="5"/>
        <v>0</v>
      </c>
      <c r="AK19" s="203">
        <f t="shared" si="5"/>
        <v>0</v>
      </c>
      <c r="AL19" s="203">
        <f t="shared" si="5"/>
        <v>0</v>
      </c>
    </row>
    <row r="20" spans="1:38" ht="12.75">
      <c r="A20" s="11"/>
      <c r="B20" s="19"/>
      <c r="C20" s="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2.75">
      <c r="A21" s="7"/>
      <c r="B21" s="7"/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1:38" ht="12.75">
      <c r="A22" s="7"/>
      <c r="B22" s="7"/>
      <c r="C22" s="9" t="s">
        <v>26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  <c r="P22" s="267">
        <v>0</v>
      </c>
      <c r="Q22" s="267">
        <v>0</v>
      </c>
      <c r="R22" s="267">
        <v>0</v>
      </c>
      <c r="S22" s="267">
        <v>0</v>
      </c>
      <c r="T22" s="267">
        <v>0</v>
      </c>
      <c r="U22" s="267">
        <v>0</v>
      </c>
      <c r="V22" s="267">
        <v>0</v>
      </c>
      <c r="W22" s="267">
        <v>0</v>
      </c>
      <c r="X22" s="267">
        <v>0</v>
      </c>
      <c r="Y22" s="267">
        <v>0</v>
      </c>
      <c r="Z22" s="267">
        <v>0</v>
      </c>
      <c r="AA22" s="267">
        <v>0</v>
      </c>
      <c r="AB22" s="267">
        <v>0</v>
      </c>
      <c r="AC22" s="267">
        <v>0</v>
      </c>
      <c r="AD22" s="267">
        <v>0</v>
      </c>
      <c r="AE22" s="267">
        <v>0</v>
      </c>
      <c r="AF22" s="267">
        <v>0</v>
      </c>
      <c r="AG22" s="267">
        <v>0</v>
      </c>
      <c r="AH22" s="267">
        <v>0</v>
      </c>
      <c r="AI22" s="267">
        <v>0</v>
      </c>
      <c r="AJ22" s="267">
        <v>0</v>
      </c>
      <c r="AK22" s="267">
        <v>0</v>
      </c>
      <c r="AL22" s="267">
        <v>0</v>
      </c>
    </row>
    <row r="23" spans="1:38" ht="12.75">
      <c r="A23" s="7"/>
      <c r="B23" s="307" t="s">
        <v>27</v>
      </c>
      <c r="C23" s="307"/>
      <c r="D23" s="205">
        <f aca="true" t="shared" si="6" ref="D23:AL23">D21*D22</f>
        <v>0</v>
      </c>
      <c r="E23" s="205">
        <f t="shared" si="6"/>
        <v>0</v>
      </c>
      <c r="F23" s="205">
        <f t="shared" si="6"/>
        <v>0</v>
      </c>
      <c r="G23" s="205">
        <f t="shared" si="6"/>
        <v>0</v>
      </c>
      <c r="H23" s="205">
        <f t="shared" si="6"/>
        <v>0</v>
      </c>
      <c r="I23" s="205">
        <f t="shared" si="6"/>
        <v>0</v>
      </c>
      <c r="J23" s="205">
        <f t="shared" si="6"/>
        <v>0</v>
      </c>
      <c r="K23" s="205">
        <f t="shared" si="6"/>
        <v>0</v>
      </c>
      <c r="L23" s="205">
        <f t="shared" si="6"/>
        <v>0</v>
      </c>
      <c r="M23" s="205">
        <f t="shared" si="6"/>
        <v>0</v>
      </c>
      <c r="N23" s="205">
        <f t="shared" si="6"/>
        <v>0</v>
      </c>
      <c r="O23" s="205">
        <f t="shared" si="6"/>
        <v>0</v>
      </c>
      <c r="P23" s="205">
        <f t="shared" si="6"/>
        <v>0</v>
      </c>
      <c r="Q23" s="205">
        <f t="shared" si="6"/>
        <v>0</v>
      </c>
      <c r="R23" s="205">
        <f t="shared" si="6"/>
        <v>0</v>
      </c>
      <c r="S23" s="205">
        <f t="shared" si="6"/>
        <v>0</v>
      </c>
      <c r="T23" s="205">
        <f t="shared" si="6"/>
        <v>0</v>
      </c>
      <c r="U23" s="205">
        <f t="shared" si="6"/>
        <v>0</v>
      </c>
      <c r="V23" s="205">
        <f t="shared" si="6"/>
        <v>0</v>
      </c>
      <c r="W23" s="205">
        <f t="shared" si="6"/>
        <v>0</v>
      </c>
      <c r="X23" s="205">
        <f t="shared" si="6"/>
        <v>0</v>
      </c>
      <c r="Y23" s="205">
        <f t="shared" si="6"/>
        <v>0</v>
      </c>
      <c r="Z23" s="205">
        <f t="shared" si="6"/>
        <v>0</v>
      </c>
      <c r="AA23" s="205">
        <f t="shared" si="6"/>
        <v>0</v>
      </c>
      <c r="AB23" s="205">
        <f t="shared" si="6"/>
        <v>0</v>
      </c>
      <c r="AC23" s="205">
        <f t="shared" si="6"/>
        <v>0</v>
      </c>
      <c r="AD23" s="205">
        <f t="shared" si="6"/>
        <v>0</v>
      </c>
      <c r="AE23" s="205">
        <f t="shared" si="6"/>
        <v>0</v>
      </c>
      <c r="AF23" s="205">
        <f t="shared" si="6"/>
        <v>0</v>
      </c>
      <c r="AG23" s="205">
        <f t="shared" si="6"/>
        <v>0</v>
      </c>
      <c r="AH23" s="205">
        <f t="shared" si="6"/>
        <v>0</v>
      </c>
      <c r="AI23" s="205">
        <f t="shared" si="6"/>
        <v>0</v>
      </c>
      <c r="AJ23" s="205">
        <f t="shared" si="6"/>
        <v>0</v>
      </c>
      <c r="AK23" s="205">
        <f t="shared" si="6"/>
        <v>0</v>
      </c>
      <c r="AL23" s="205">
        <f t="shared" si="6"/>
        <v>0</v>
      </c>
    </row>
    <row r="24" spans="1:38" ht="12.75">
      <c r="A24" s="7"/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7"/>
      <c r="B25" s="7"/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1:38" ht="12.75">
      <c r="A26" s="7"/>
      <c r="B26" s="7"/>
      <c r="C26" s="9" t="s">
        <v>26</v>
      </c>
      <c r="D26" s="267">
        <v>0</v>
      </c>
      <c r="E26" s="267">
        <v>0</v>
      </c>
      <c r="F26" s="267">
        <v>0</v>
      </c>
      <c r="G26" s="267">
        <v>0</v>
      </c>
      <c r="H26" s="267">
        <v>0</v>
      </c>
      <c r="I26" s="267">
        <v>0</v>
      </c>
      <c r="J26" s="267">
        <v>0</v>
      </c>
      <c r="K26" s="267">
        <v>0</v>
      </c>
      <c r="L26" s="267">
        <v>0</v>
      </c>
      <c r="M26" s="267">
        <v>0</v>
      </c>
      <c r="N26" s="267">
        <v>0</v>
      </c>
      <c r="O26" s="267">
        <v>0</v>
      </c>
      <c r="P26" s="267">
        <v>0</v>
      </c>
      <c r="Q26" s="267">
        <v>0</v>
      </c>
      <c r="R26" s="267">
        <v>0</v>
      </c>
      <c r="S26" s="267">
        <v>0</v>
      </c>
      <c r="T26" s="267">
        <v>0</v>
      </c>
      <c r="U26" s="267">
        <v>0</v>
      </c>
      <c r="V26" s="267">
        <v>0</v>
      </c>
      <c r="W26" s="267">
        <v>0</v>
      </c>
      <c r="X26" s="267">
        <v>0</v>
      </c>
      <c r="Y26" s="267">
        <v>0</v>
      </c>
      <c r="Z26" s="267">
        <v>0</v>
      </c>
      <c r="AA26" s="267">
        <v>0</v>
      </c>
      <c r="AB26" s="267">
        <v>0</v>
      </c>
      <c r="AC26" s="267">
        <v>0</v>
      </c>
      <c r="AD26" s="267">
        <v>0</v>
      </c>
      <c r="AE26" s="267">
        <v>0</v>
      </c>
      <c r="AF26" s="267">
        <v>0</v>
      </c>
      <c r="AG26" s="267">
        <v>0</v>
      </c>
      <c r="AH26" s="267">
        <v>0</v>
      </c>
      <c r="AI26" s="267">
        <v>0</v>
      </c>
      <c r="AJ26" s="267">
        <v>0</v>
      </c>
      <c r="AK26" s="267">
        <v>0</v>
      </c>
      <c r="AL26" s="267">
        <v>0</v>
      </c>
    </row>
    <row r="27" spans="1:38" ht="12.75">
      <c r="A27" s="7"/>
      <c r="B27" s="307" t="s">
        <v>27</v>
      </c>
      <c r="C27" s="307"/>
      <c r="D27" s="205">
        <f aca="true" t="shared" si="7" ref="D27:AL27">D25*D26</f>
        <v>0</v>
      </c>
      <c r="E27" s="205">
        <f t="shared" si="7"/>
        <v>0</v>
      </c>
      <c r="F27" s="205">
        <f t="shared" si="7"/>
        <v>0</v>
      </c>
      <c r="G27" s="205">
        <f t="shared" si="7"/>
        <v>0</v>
      </c>
      <c r="H27" s="205">
        <f t="shared" si="7"/>
        <v>0</v>
      </c>
      <c r="I27" s="205">
        <f t="shared" si="7"/>
        <v>0</v>
      </c>
      <c r="J27" s="205">
        <f t="shared" si="7"/>
        <v>0</v>
      </c>
      <c r="K27" s="205">
        <f t="shared" si="7"/>
        <v>0</v>
      </c>
      <c r="L27" s="205">
        <f t="shared" si="7"/>
        <v>0</v>
      </c>
      <c r="M27" s="205">
        <f t="shared" si="7"/>
        <v>0</v>
      </c>
      <c r="N27" s="205">
        <f t="shared" si="7"/>
        <v>0</v>
      </c>
      <c r="O27" s="205">
        <f t="shared" si="7"/>
        <v>0</v>
      </c>
      <c r="P27" s="205">
        <f t="shared" si="7"/>
        <v>0</v>
      </c>
      <c r="Q27" s="205">
        <f t="shared" si="7"/>
        <v>0</v>
      </c>
      <c r="R27" s="205">
        <f t="shared" si="7"/>
        <v>0</v>
      </c>
      <c r="S27" s="205">
        <f t="shared" si="7"/>
        <v>0</v>
      </c>
      <c r="T27" s="205">
        <f t="shared" si="7"/>
        <v>0</v>
      </c>
      <c r="U27" s="205">
        <f t="shared" si="7"/>
        <v>0</v>
      </c>
      <c r="V27" s="205">
        <f t="shared" si="7"/>
        <v>0</v>
      </c>
      <c r="W27" s="205">
        <f t="shared" si="7"/>
        <v>0</v>
      </c>
      <c r="X27" s="205">
        <f t="shared" si="7"/>
        <v>0</v>
      </c>
      <c r="Y27" s="205">
        <f t="shared" si="7"/>
        <v>0</v>
      </c>
      <c r="Z27" s="205">
        <f t="shared" si="7"/>
        <v>0</v>
      </c>
      <c r="AA27" s="205">
        <f t="shared" si="7"/>
        <v>0</v>
      </c>
      <c r="AB27" s="205">
        <f t="shared" si="7"/>
        <v>0</v>
      </c>
      <c r="AC27" s="205">
        <f t="shared" si="7"/>
        <v>0</v>
      </c>
      <c r="AD27" s="205">
        <f t="shared" si="7"/>
        <v>0</v>
      </c>
      <c r="AE27" s="205">
        <f t="shared" si="7"/>
        <v>0</v>
      </c>
      <c r="AF27" s="205">
        <f t="shared" si="7"/>
        <v>0</v>
      </c>
      <c r="AG27" s="205">
        <f t="shared" si="7"/>
        <v>0</v>
      </c>
      <c r="AH27" s="205">
        <f t="shared" si="7"/>
        <v>0</v>
      </c>
      <c r="AI27" s="205">
        <f t="shared" si="7"/>
        <v>0</v>
      </c>
      <c r="AJ27" s="205">
        <f t="shared" si="7"/>
        <v>0</v>
      </c>
      <c r="AK27" s="205">
        <f t="shared" si="7"/>
        <v>0</v>
      </c>
      <c r="AL27" s="205">
        <f t="shared" si="7"/>
        <v>0</v>
      </c>
    </row>
    <row r="28" spans="1:38" ht="12.75">
      <c r="A28" s="7"/>
      <c r="B28" s="9"/>
      <c r="C28" s="9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</row>
    <row r="29" spans="1:38" ht="12.75">
      <c r="A29" s="11" t="s">
        <v>24</v>
      </c>
      <c r="B29" s="19"/>
      <c r="C29" s="19"/>
      <c r="D29" s="203">
        <f aca="true" t="shared" si="8" ref="D29:AL29">D23+D27</f>
        <v>0</v>
      </c>
      <c r="E29" s="203">
        <f t="shared" si="8"/>
        <v>0</v>
      </c>
      <c r="F29" s="203">
        <f t="shared" si="8"/>
        <v>0</v>
      </c>
      <c r="G29" s="203">
        <f t="shared" si="8"/>
        <v>0</v>
      </c>
      <c r="H29" s="203">
        <f t="shared" si="8"/>
        <v>0</v>
      </c>
      <c r="I29" s="203">
        <f t="shared" si="8"/>
        <v>0</v>
      </c>
      <c r="J29" s="203">
        <f t="shared" si="8"/>
        <v>0</v>
      </c>
      <c r="K29" s="203">
        <f t="shared" si="8"/>
        <v>0</v>
      </c>
      <c r="L29" s="203">
        <f t="shared" si="8"/>
        <v>0</v>
      </c>
      <c r="M29" s="203">
        <f t="shared" si="8"/>
        <v>0</v>
      </c>
      <c r="N29" s="203">
        <f t="shared" si="8"/>
        <v>0</v>
      </c>
      <c r="O29" s="203">
        <f t="shared" si="8"/>
        <v>0</v>
      </c>
      <c r="P29" s="203">
        <f t="shared" si="8"/>
        <v>0</v>
      </c>
      <c r="Q29" s="203">
        <f t="shared" si="8"/>
        <v>0</v>
      </c>
      <c r="R29" s="203">
        <f t="shared" si="8"/>
        <v>0</v>
      </c>
      <c r="S29" s="203">
        <f t="shared" si="8"/>
        <v>0</v>
      </c>
      <c r="T29" s="203">
        <f t="shared" si="8"/>
        <v>0</v>
      </c>
      <c r="U29" s="203">
        <f t="shared" si="8"/>
        <v>0</v>
      </c>
      <c r="V29" s="203">
        <f t="shared" si="8"/>
        <v>0</v>
      </c>
      <c r="W29" s="203">
        <f t="shared" si="8"/>
        <v>0</v>
      </c>
      <c r="X29" s="203">
        <f t="shared" si="8"/>
        <v>0</v>
      </c>
      <c r="Y29" s="203">
        <f t="shared" si="8"/>
        <v>0</v>
      </c>
      <c r="Z29" s="203">
        <f t="shared" si="8"/>
        <v>0</v>
      </c>
      <c r="AA29" s="203">
        <f t="shared" si="8"/>
        <v>0</v>
      </c>
      <c r="AB29" s="203">
        <f t="shared" si="8"/>
        <v>0</v>
      </c>
      <c r="AC29" s="203">
        <f t="shared" si="8"/>
        <v>0</v>
      </c>
      <c r="AD29" s="203">
        <f t="shared" si="8"/>
        <v>0</v>
      </c>
      <c r="AE29" s="203">
        <f t="shared" si="8"/>
        <v>0</v>
      </c>
      <c r="AF29" s="203">
        <f t="shared" si="8"/>
        <v>0</v>
      </c>
      <c r="AG29" s="203">
        <f t="shared" si="8"/>
        <v>0</v>
      </c>
      <c r="AH29" s="203">
        <f t="shared" si="8"/>
        <v>0</v>
      </c>
      <c r="AI29" s="203">
        <f t="shared" si="8"/>
        <v>0</v>
      </c>
      <c r="AJ29" s="203">
        <f t="shared" si="8"/>
        <v>0</v>
      </c>
      <c r="AK29" s="203">
        <f t="shared" si="8"/>
        <v>0</v>
      </c>
      <c r="AL29" s="203">
        <f t="shared" si="8"/>
        <v>0</v>
      </c>
    </row>
    <row r="30" spans="1:38" ht="12.75">
      <c r="A30" s="11"/>
      <c r="B30" s="19"/>
      <c r="C30" s="1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3:4" s="5" customFormat="1" ht="12.75" hidden="1">
      <c r="C31" s="49" t="s">
        <v>50</v>
      </c>
      <c r="D31" s="129">
        <v>0.352</v>
      </c>
    </row>
    <row r="32" spans="2:38" ht="12.75">
      <c r="B32" s="9"/>
      <c r="C32" s="34" t="s">
        <v>29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</row>
    <row r="33" spans="2:38" ht="12.75">
      <c r="B33" s="9"/>
      <c r="C33" s="34" t="s">
        <v>30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199">
        <v>0</v>
      </c>
    </row>
    <row r="34" spans="2:38" ht="12.75">
      <c r="B34" s="9"/>
      <c r="C34" s="21" t="str">
        <f>"Odvody zamestnávateľa "&amp;TEXT(D31,"0,0%")</f>
        <v>Odvody zamestnávateľa 35,2%</v>
      </c>
      <c r="D34" s="205">
        <f>D32*D33*12*$D$31</f>
        <v>0</v>
      </c>
      <c r="E34" s="205">
        <f aca="true" t="shared" si="9" ref="E34:AL34">E32*E33*12*$D$31</f>
        <v>0</v>
      </c>
      <c r="F34" s="205">
        <f t="shared" si="9"/>
        <v>0</v>
      </c>
      <c r="G34" s="205">
        <f t="shared" si="9"/>
        <v>0</v>
      </c>
      <c r="H34" s="205">
        <f t="shared" si="9"/>
        <v>0</v>
      </c>
      <c r="I34" s="205">
        <f t="shared" si="9"/>
        <v>0</v>
      </c>
      <c r="J34" s="205">
        <f t="shared" si="9"/>
        <v>0</v>
      </c>
      <c r="K34" s="205">
        <f t="shared" si="9"/>
        <v>0</v>
      </c>
      <c r="L34" s="205">
        <f t="shared" si="9"/>
        <v>0</v>
      </c>
      <c r="M34" s="205">
        <f t="shared" si="9"/>
        <v>0</v>
      </c>
      <c r="N34" s="205">
        <f t="shared" si="9"/>
        <v>0</v>
      </c>
      <c r="O34" s="205">
        <f t="shared" si="9"/>
        <v>0</v>
      </c>
      <c r="P34" s="205">
        <f t="shared" si="9"/>
        <v>0</v>
      </c>
      <c r="Q34" s="205">
        <f t="shared" si="9"/>
        <v>0</v>
      </c>
      <c r="R34" s="205">
        <f t="shared" si="9"/>
        <v>0</v>
      </c>
      <c r="S34" s="205">
        <f t="shared" si="9"/>
        <v>0</v>
      </c>
      <c r="T34" s="205">
        <f t="shared" si="9"/>
        <v>0</v>
      </c>
      <c r="U34" s="205">
        <f t="shared" si="9"/>
        <v>0</v>
      </c>
      <c r="V34" s="205">
        <f t="shared" si="9"/>
        <v>0</v>
      </c>
      <c r="W34" s="205">
        <f t="shared" si="9"/>
        <v>0</v>
      </c>
      <c r="X34" s="205">
        <f t="shared" si="9"/>
        <v>0</v>
      </c>
      <c r="Y34" s="205">
        <f t="shared" si="9"/>
        <v>0</v>
      </c>
      <c r="Z34" s="205">
        <f t="shared" si="9"/>
        <v>0</v>
      </c>
      <c r="AA34" s="205">
        <f t="shared" si="9"/>
        <v>0</v>
      </c>
      <c r="AB34" s="205">
        <f t="shared" si="9"/>
        <v>0</v>
      </c>
      <c r="AC34" s="205">
        <f t="shared" si="9"/>
        <v>0</v>
      </c>
      <c r="AD34" s="205">
        <f t="shared" si="9"/>
        <v>0</v>
      </c>
      <c r="AE34" s="205">
        <f t="shared" si="9"/>
        <v>0</v>
      </c>
      <c r="AF34" s="205">
        <f t="shared" si="9"/>
        <v>0</v>
      </c>
      <c r="AG34" s="205">
        <f t="shared" si="9"/>
        <v>0</v>
      </c>
      <c r="AH34" s="205">
        <f t="shared" si="9"/>
        <v>0</v>
      </c>
      <c r="AI34" s="205">
        <f t="shared" si="9"/>
        <v>0</v>
      </c>
      <c r="AJ34" s="205">
        <f t="shared" si="9"/>
        <v>0</v>
      </c>
      <c r="AK34" s="205">
        <f t="shared" si="9"/>
        <v>0</v>
      </c>
      <c r="AL34" s="205">
        <f t="shared" si="9"/>
        <v>0</v>
      </c>
    </row>
    <row r="35" spans="2:38" ht="12.75">
      <c r="B35" s="9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11" t="s">
        <v>22</v>
      </c>
      <c r="B36" s="19"/>
      <c r="C36" s="19"/>
      <c r="D36" s="205">
        <f>D32*D33*12*(1+$D$31)</f>
        <v>0</v>
      </c>
      <c r="E36" s="205">
        <f aca="true" t="shared" si="10" ref="E36:AL36">E32*E33*12*(1+$D$31)</f>
        <v>0</v>
      </c>
      <c r="F36" s="205">
        <f t="shared" si="10"/>
        <v>0</v>
      </c>
      <c r="G36" s="205">
        <f t="shared" si="10"/>
        <v>0</v>
      </c>
      <c r="H36" s="205">
        <f t="shared" si="10"/>
        <v>0</v>
      </c>
      <c r="I36" s="205">
        <f t="shared" si="10"/>
        <v>0</v>
      </c>
      <c r="J36" s="205">
        <f t="shared" si="10"/>
        <v>0</v>
      </c>
      <c r="K36" s="205">
        <f t="shared" si="10"/>
        <v>0</v>
      </c>
      <c r="L36" s="205">
        <f t="shared" si="10"/>
        <v>0</v>
      </c>
      <c r="M36" s="205">
        <f t="shared" si="10"/>
        <v>0</v>
      </c>
      <c r="N36" s="205">
        <f t="shared" si="10"/>
        <v>0</v>
      </c>
      <c r="O36" s="205">
        <f t="shared" si="10"/>
        <v>0</v>
      </c>
      <c r="P36" s="205">
        <f t="shared" si="10"/>
        <v>0</v>
      </c>
      <c r="Q36" s="205">
        <f t="shared" si="10"/>
        <v>0</v>
      </c>
      <c r="R36" s="205">
        <f t="shared" si="10"/>
        <v>0</v>
      </c>
      <c r="S36" s="205">
        <f t="shared" si="10"/>
        <v>0</v>
      </c>
      <c r="T36" s="205">
        <f t="shared" si="10"/>
        <v>0</v>
      </c>
      <c r="U36" s="205">
        <f t="shared" si="10"/>
        <v>0</v>
      </c>
      <c r="V36" s="205">
        <f t="shared" si="10"/>
        <v>0</v>
      </c>
      <c r="W36" s="205">
        <f t="shared" si="10"/>
        <v>0</v>
      </c>
      <c r="X36" s="205">
        <f t="shared" si="10"/>
        <v>0</v>
      </c>
      <c r="Y36" s="205">
        <f t="shared" si="10"/>
        <v>0</v>
      </c>
      <c r="Z36" s="205">
        <f t="shared" si="10"/>
        <v>0</v>
      </c>
      <c r="AA36" s="205">
        <f t="shared" si="10"/>
        <v>0</v>
      </c>
      <c r="AB36" s="205">
        <f t="shared" si="10"/>
        <v>0</v>
      </c>
      <c r="AC36" s="205">
        <f t="shared" si="10"/>
        <v>0</v>
      </c>
      <c r="AD36" s="205">
        <f t="shared" si="10"/>
        <v>0</v>
      </c>
      <c r="AE36" s="205">
        <f t="shared" si="10"/>
        <v>0</v>
      </c>
      <c r="AF36" s="205">
        <f t="shared" si="10"/>
        <v>0</v>
      </c>
      <c r="AG36" s="205">
        <f t="shared" si="10"/>
        <v>0</v>
      </c>
      <c r="AH36" s="205">
        <f t="shared" si="10"/>
        <v>0</v>
      </c>
      <c r="AI36" s="205">
        <f t="shared" si="10"/>
        <v>0</v>
      </c>
      <c r="AJ36" s="205">
        <f t="shared" si="10"/>
        <v>0</v>
      </c>
      <c r="AK36" s="205">
        <f t="shared" si="10"/>
        <v>0</v>
      </c>
      <c r="AL36" s="205">
        <f t="shared" si="10"/>
        <v>0</v>
      </c>
    </row>
    <row r="37" spans="1:38" ht="12.75">
      <c r="A37" s="11"/>
      <c r="B37" s="19"/>
      <c r="C37" s="19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</row>
    <row r="38" spans="1:38" ht="12.75">
      <c r="A38" s="11" t="s">
        <v>23</v>
      </c>
      <c r="B38" s="19"/>
      <c r="C38" s="19"/>
      <c r="D38" s="206">
        <v>0</v>
      </c>
      <c r="E38" s="206">
        <v>0</v>
      </c>
      <c r="F38" s="206">
        <v>0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v>0</v>
      </c>
      <c r="X38" s="206">
        <v>0</v>
      </c>
      <c r="Y38" s="206">
        <v>0</v>
      </c>
      <c r="Z38" s="206">
        <v>0</v>
      </c>
      <c r="AA38" s="206">
        <v>0</v>
      </c>
      <c r="AB38" s="206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>
        <v>0</v>
      </c>
      <c r="AK38" s="206">
        <v>0</v>
      </c>
      <c r="AL38" s="206">
        <v>0</v>
      </c>
    </row>
    <row r="39" spans="4:38" ht="12.75"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</row>
    <row r="40" spans="1:38" ht="12.75">
      <c r="A40" s="11" t="s">
        <v>131</v>
      </c>
      <c r="B40" s="19"/>
      <c r="C40" s="19"/>
      <c r="D40" s="206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v>0</v>
      </c>
      <c r="X40" s="206">
        <v>0</v>
      </c>
      <c r="Y40" s="206">
        <v>0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>
        <v>0</v>
      </c>
      <c r="AK40" s="206">
        <v>0</v>
      </c>
      <c r="AL40" s="206">
        <v>0</v>
      </c>
    </row>
    <row r="41" spans="4:38" ht="12.75"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</row>
    <row r="42" spans="1:38" ht="12.75">
      <c r="A42" s="11" t="s">
        <v>64</v>
      </c>
      <c r="B42" s="19"/>
      <c r="C42" s="19"/>
      <c r="D42" s="206">
        <v>0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  <c r="K42" s="206">
        <v>0</v>
      </c>
      <c r="L42" s="206">
        <v>0</v>
      </c>
      <c r="M42" s="206">
        <v>0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0</v>
      </c>
      <c r="AD42" s="206">
        <v>0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0</v>
      </c>
      <c r="AK42" s="206">
        <v>0</v>
      </c>
      <c r="AL42" s="206">
        <v>0</v>
      </c>
    </row>
    <row r="43" spans="4:38" ht="12.75"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</row>
    <row r="44" spans="1:38" ht="12.75">
      <c r="A44" s="11" t="s">
        <v>65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  <c r="V44" s="206">
        <v>0</v>
      </c>
      <c r="W44" s="206">
        <v>0</v>
      </c>
      <c r="X44" s="206">
        <v>0</v>
      </c>
      <c r="Y44" s="206">
        <v>0</v>
      </c>
      <c r="Z44" s="206">
        <v>0</v>
      </c>
      <c r="AA44" s="206">
        <v>0</v>
      </c>
      <c r="AB44" s="206">
        <v>0</v>
      </c>
      <c r="AC44" s="206">
        <v>0</v>
      </c>
      <c r="AD44" s="206">
        <v>0</v>
      </c>
      <c r="AE44" s="206">
        <v>0</v>
      </c>
      <c r="AF44" s="206">
        <v>0</v>
      </c>
      <c r="AG44" s="206">
        <v>0</v>
      </c>
      <c r="AH44" s="206">
        <v>0</v>
      </c>
      <c r="AI44" s="206">
        <v>0</v>
      </c>
      <c r="AJ44" s="206">
        <v>0</v>
      </c>
      <c r="AK44" s="206">
        <v>0</v>
      </c>
      <c r="AL44" s="206">
        <v>0</v>
      </c>
    </row>
    <row r="45" spans="4:38" ht="12.75"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</row>
    <row r="46" spans="1:38" ht="12.75">
      <c r="A46" s="11" t="s">
        <v>66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06">
        <v>0</v>
      </c>
      <c r="U46" s="206">
        <v>0</v>
      </c>
      <c r="V46" s="206">
        <v>0</v>
      </c>
      <c r="W46" s="206">
        <v>0</v>
      </c>
      <c r="X46" s="206">
        <v>0</v>
      </c>
      <c r="Y46" s="206">
        <v>0</v>
      </c>
      <c r="Z46" s="206">
        <v>0</v>
      </c>
      <c r="AA46" s="206">
        <v>0</v>
      </c>
      <c r="AB46" s="206">
        <v>0</v>
      </c>
      <c r="AC46" s="206">
        <v>0</v>
      </c>
      <c r="AD46" s="206">
        <v>0</v>
      </c>
      <c r="AE46" s="206">
        <v>0</v>
      </c>
      <c r="AF46" s="206">
        <v>0</v>
      </c>
      <c r="AG46" s="206">
        <v>0</v>
      </c>
      <c r="AH46" s="206">
        <v>0</v>
      </c>
      <c r="AI46" s="206">
        <v>0</v>
      </c>
      <c r="AJ46" s="206">
        <v>0</v>
      </c>
      <c r="AK46" s="206">
        <v>0</v>
      </c>
      <c r="AL46" s="206">
        <v>0</v>
      </c>
    </row>
    <row r="47" spans="4:38" ht="12.75"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</row>
    <row r="48" spans="1:38" s="8" customFormat="1" ht="12.75">
      <c r="A48" s="11" t="s">
        <v>35</v>
      </c>
      <c r="B48" s="19"/>
      <c r="C48" s="19"/>
      <c r="D48" s="203">
        <f>D19+D29+D36+D38+D40+D42+D44+D46</f>
        <v>0</v>
      </c>
      <c r="E48" s="203">
        <f aca="true" t="shared" si="11" ref="E48:AL48">E19+E29+E36+E38+E40+E42+E44+E46</f>
        <v>0</v>
      </c>
      <c r="F48" s="203">
        <f t="shared" si="11"/>
        <v>0</v>
      </c>
      <c r="G48" s="203">
        <f t="shared" si="11"/>
        <v>0</v>
      </c>
      <c r="H48" s="203">
        <f t="shared" si="11"/>
        <v>0</v>
      </c>
      <c r="I48" s="203">
        <f t="shared" si="11"/>
        <v>0</v>
      </c>
      <c r="J48" s="203">
        <f t="shared" si="11"/>
        <v>0</v>
      </c>
      <c r="K48" s="203">
        <f t="shared" si="11"/>
        <v>0</v>
      </c>
      <c r="L48" s="203">
        <f t="shared" si="11"/>
        <v>0</v>
      </c>
      <c r="M48" s="203">
        <f t="shared" si="11"/>
        <v>0</v>
      </c>
      <c r="N48" s="203">
        <f t="shared" si="11"/>
        <v>0</v>
      </c>
      <c r="O48" s="203">
        <f t="shared" si="11"/>
        <v>0</v>
      </c>
      <c r="P48" s="203">
        <f t="shared" si="11"/>
        <v>0</v>
      </c>
      <c r="Q48" s="203">
        <f t="shared" si="11"/>
        <v>0</v>
      </c>
      <c r="R48" s="203">
        <f t="shared" si="11"/>
        <v>0</v>
      </c>
      <c r="S48" s="203">
        <f t="shared" si="11"/>
        <v>0</v>
      </c>
      <c r="T48" s="203">
        <f t="shared" si="11"/>
        <v>0</v>
      </c>
      <c r="U48" s="203">
        <f t="shared" si="11"/>
        <v>0</v>
      </c>
      <c r="V48" s="203">
        <f t="shared" si="11"/>
        <v>0</v>
      </c>
      <c r="W48" s="203">
        <f t="shared" si="11"/>
        <v>0</v>
      </c>
      <c r="X48" s="203">
        <f t="shared" si="11"/>
        <v>0</v>
      </c>
      <c r="Y48" s="203">
        <f t="shared" si="11"/>
        <v>0</v>
      </c>
      <c r="Z48" s="203">
        <f t="shared" si="11"/>
        <v>0</v>
      </c>
      <c r="AA48" s="203">
        <f t="shared" si="11"/>
        <v>0</v>
      </c>
      <c r="AB48" s="203">
        <f t="shared" si="11"/>
        <v>0</v>
      </c>
      <c r="AC48" s="203">
        <f t="shared" si="11"/>
        <v>0</v>
      </c>
      <c r="AD48" s="203">
        <f t="shared" si="11"/>
        <v>0</v>
      </c>
      <c r="AE48" s="203">
        <f t="shared" si="11"/>
        <v>0</v>
      </c>
      <c r="AF48" s="203">
        <f t="shared" si="11"/>
        <v>0</v>
      </c>
      <c r="AG48" s="203">
        <f t="shared" si="11"/>
        <v>0</v>
      </c>
      <c r="AH48" s="203">
        <f t="shared" si="11"/>
        <v>0</v>
      </c>
      <c r="AI48" s="203">
        <f t="shared" si="11"/>
        <v>0</v>
      </c>
      <c r="AJ48" s="203">
        <f t="shared" si="11"/>
        <v>0</v>
      </c>
      <c r="AK48" s="203">
        <f t="shared" si="11"/>
        <v>0</v>
      </c>
      <c r="AL48" s="203">
        <f t="shared" si="11"/>
        <v>0</v>
      </c>
    </row>
    <row r="51" ht="12.75">
      <c r="AM51" s="200"/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46"/>
  <sheetViews>
    <sheetView showGridLines="0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5.875" style="7" customWidth="1"/>
    <col min="4" max="16384" width="9.125" style="7" customWidth="1"/>
  </cols>
  <sheetData>
    <row r="1" spans="1:38" ht="12.75">
      <c r="A1" s="50" t="s">
        <v>182</v>
      </c>
      <c r="D1" s="20">
        <f>'Peňažné toky projektu'!$B$14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ht="12.75"/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3:38" ht="12.75">
      <c r="C4" s="9" t="s">
        <v>26</v>
      </c>
      <c r="D4" s="198">
        <v>0</v>
      </c>
      <c r="E4" s="198">
        <v>0</v>
      </c>
      <c r="F4" s="198">
        <v>0</v>
      </c>
      <c r="G4" s="198">
        <v>0</v>
      </c>
      <c r="H4" s="198">
        <v>0</v>
      </c>
      <c r="I4" s="198">
        <v>0</v>
      </c>
      <c r="J4" s="198">
        <v>0</v>
      </c>
      <c r="K4" s="198">
        <v>0</v>
      </c>
      <c r="L4" s="198">
        <v>0</v>
      </c>
      <c r="M4" s="198">
        <v>0</v>
      </c>
      <c r="N4" s="198">
        <v>0</v>
      </c>
      <c r="O4" s="198">
        <v>0</v>
      </c>
      <c r="P4" s="198">
        <v>0</v>
      </c>
      <c r="Q4" s="198">
        <v>0</v>
      </c>
      <c r="R4" s="198">
        <v>0</v>
      </c>
      <c r="S4" s="198">
        <v>0</v>
      </c>
      <c r="T4" s="198">
        <v>0</v>
      </c>
      <c r="U4" s="198">
        <v>0</v>
      </c>
      <c r="V4" s="198">
        <v>0</v>
      </c>
      <c r="W4" s="198">
        <v>0</v>
      </c>
      <c r="X4" s="198">
        <v>0</v>
      </c>
      <c r="Y4" s="198">
        <v>0</v>
      </c>
      <c r="Z4" s="198">
        <v>0</v>
      </c>
      <c r="AA4" s="198">
        <v>0</v>
      </c>
      <c r="AB4" s="198">
        <v>0</v>
      </c>
      <c r="AC4" s="198">
        <v>0</v>
      </c>
      <c r="AD4" s="198">
        <v>0</v>
      </c>
      <c r="AE4" s="198">
        <v>0</v>
      </c>
      <c r="AF4" s="198">
        <v>0</v>
      </c>
      <c r="AG4" s="198">
        <v>0</v>
      </c>
      <c r="AH4" s="198">
        <v>0</v>
      </c>
      <c r="AI4" s="198">
        <v>0</v>
      </c>
      <c r="AJ4" s="198">
        <v>0</v>
      </c>
      <c r="AK4" s="198">
        <v>0</v>
      </c>
      <c r="AL4" s="198">
        <v>0</v>
      </c>
    </row>
    <row r="5" spans="2:38" ht="12.75">
      <c r="B5" s="307" t="s">
        <v>27</v>
      </c>
      <c r="C5" s="307"/>
      <c r="D5" s="205">
        <f aca="true" t="shared" si="1" ref="D5:AL5">D3*D4</f>
        <v>0</v>
      </c>
      <c r="E5" s="205">
        <f t="shared" si="1"/>
        <v>0</v>
      </c>
      <c r="F5" s="205">
        <f t="shared" si="1"/>
        <v>0</v>
      </c>
      <c r="G5" s="205">
        <f t="shared" si="1"/>
        <v>0</v>
      </c>
      <c r="H5" s="205">
        <f t="shared" si="1"/>
        <v>0</v>
      </c>
      <c r="I5" s="205">
        <f t="shared" si="1"/>
        <v>0</v>
      </c>
      <c r="J5" s="205">
        <f t="shared" si="1"/>
        <v>0</v>
      </c>
      <c r="K5" s="205">
        <f t="shared" si="1"/>
        <v>0</v>
      </c>
      <c r="L5" s="205">
        <f t="shared" si="1"/>
        <v>0</v>
      </c>
      <c r="M5" s="205">
        <f t="shared" si="1"/>
        <v>0</v>
      </c>
      <c r="N5" s="205">
        <f t="shared" si="1"/>
        <v>0</v>
      </c>
      <c r="O5" s="205">
        <f t="shared" si="1"/>
        <v>0</v>
      </c>
      <c r="P5" s="205">
        <f t="shared" si="1"/>
        <v>0</v>
      </c>
      <c r="Q5" s="205">
        <f t="shared" si="1"/>
        <v>0</v>
      </c>
      <c r="R5" s="205">
        <f t="shared" si="1"/>
        <v>0</v>
      </c>
      <c r="S5" s="205">
        <f t="shared" si="1"/>
        <v>0</v>
      </c>
      <c r="T5" s="205">
        <f t="shared" si="1"/>
        <v>0</v>
      </c>
      <c r="U5" s="205">
        <f t="shared" si="1"/>
        <v>0</v>
      </c>
      <c r="V5" s="205">
        <f t="shared" si="1"/>
        <v>0</v>
      </c>
      <c r="W5" s="205">
        <f t="shared" si="1"/>
        <v>0</v>
      </c>
      <c r="X5" s="205">
        <f t="shared" si="1"/>
        <v>0</v>
      </c>
      <c r="Y5" s="205">
        <f t="shared" si="1"/>
        <v>0</v>
      </c>
      <c r="Z5" s="205">
        <f t="shared" si="1"/>
        <v>0</v>
      </c>
      <c r="AA5" s="205">
        <f t="shared" si="1"/>
        <v>0</v>
      </c>
      <c r="AB5" s="205">
        <f t="shared" si="1"/>
        <v>0</v>
      </c>
      <c r="AC5" s="205">
        <f t="shared" si="1"/>
        <v>0</v>
      </c>
      <c r="AD5" s="205">
        <f t="shared" si="1"/>
        <v>0</v>
      </c>
      <c r="AE5" s="205">
        <f t="shared" si="1"/>
        <v>0</v>
      </c>
      <c r="AF5" s="205">
        <f t="shared" si="1"/>
        <v>0</v>
      </c>
      <c r="AG5" s="205">
        <f t="shared" si="1"/>
        <v>0</v>
      </c>
      <c r="AH5" s="205">
        <f t="shared" si="1"/>
        <v>0</v>
      </c>
      <c r="AI5" s="205">
        <f t="shared" si="1"/>
        <v>0</v>
      </c>
      <c r="AJ5" s="205">
        <f t="shared" si="1"/>
        <v>0</v>
      </c>
      <c r="AK5" s="205">
        <f t="shared" si="1"/>
        <v>0</v>
      </c>
      <c r="AL5" s="205">
        <f t="shared" si="1"/>
        <v>0</v>
      </c>
    </row>
    <row r="6" spans="2:38" ht="12.75">
      <c r="B6" s="9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3:38" ht="12.75"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3:38" ht="12.75">
      <c r="C8" s="9" t="s">
        <v>26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198">
        <v>0</v>
      </c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98">
        <v>0</v>
      </c>
      <c r="AL8" s="198">
        <v>0</v>
      </c>
    </row>
    <row r="9" spans="2:38" ht="12.75">
      <c r="B9" s="307" t="s">
        <v>27</v>
      </c>
      <c r="C9" s="307"/>
      <c r="D9" s="205">
        <f aca="true" t="shared" si="2" ref="D9:AL9">D7*D8</f>
        <v>0</v>
      </c>
      <c r="E9" s="205">
        <f t="shared" si="2"/>
        <v>0</v>
      </c>
      <c r="F9" s="205">
        <f t="shared" si="2"/>
        <v>0</v>
      </c>
      <c r="G9" s="205">
        <f t="shared" si="2"/>
        <v>0</v>
      </c>
      <c r="H9" s="205">
        <f t="shared" si="2"/>
        <v>0</v>
      </c>
      <c r="I9" s="205">
        <f t="shared" si="2"/>
        <v>0</v>
      </c>
      <c r="J9" s="205">
        <f t="shared" si="2"/>
        <v>0</v>
      </c>
      <c r="K9" s="205">
        <f t="shared" si="2"/>
        <v>0</v>
      </c>
      <c r="L9" s="205">
        <f t="shared" si="2"/>
        <v>0</v>
      </c>
      <c r="M9" s="205">
        <f t="shared" si="2"/>
        <v>0</v>
      </c>
      <c r="N9" s="205">
        <f t="shared" si="2"/>
        <v>0</v>
      </c>
      <c r="O9" s="205">
        <f t="shared" si="2"/>
        <v>0</v>
      </c>
      <c r="P9" s="205">
        <f t="shared" si="2"/>
        <v>0</v>
      </c>
      <c r="Q9" s="205">
        <f t="shared" si="2"/>
        <v>0</v>
      </c>
      <c r="R9" s="205">
        <f t="shared" si="2"/>
        <v>0</v>
      </c>
      <c r="S9" s="205">
        <f t="shared" si="2"/>
        <v>0</v>
      </c>
      <c r="T9" s="205">
        <f t="shared" si="2"/>
        <v>0</v>
      </c>
      <c r="U9" s="205">
        <f t="shared" si="2"/>
        <v>0</v>
      </c>
      <c r="V9" s="205">
        <f t="shared" si="2"/>
        <v>0</v>
      </c>
      <c r="W9" s="205">
        <f t="shared" si="2"/>
        <v>0</v>
      </c>
      <c r="X9" s="205">
        <f t="shared" si="2"/>
        <v>0</v>
      </c>
      <c r="Y9" s="205">
        <f t="shared" si="2"/>
        <v>0</v>
      </c>
      <c r="Z9" s="205">
        <f t="shared" si="2"/>
        <v>0</v>
      </c>
      <c r="AA9" s="205">
        <f t="shared" si="2"/>
        <v>0</v>
      </c>
      <c r="AB9" s="205">
        <f t="shared" si="2"/>
        <v>0</v>
      </c>
      <c r="AC9" s="205">
        <f t="shared" si="2"/>
        <v>0</v>
      </c>
      <c r="AD9" s="205">
        <f t="shared" si="2"/>
        <v>0</v>
      </c>
      <c r="AE9" s="205">
        <f t="shared" si="2"/>
        <v>0</v>
      </c>
      <c r="AF9" s="205">
        <f t="shared" si="2"/>
        <v>0</v>
      </c>
      <c r="AG9" s="205">
        <f t="shared" si="2"/>
        <v>0</v>
      </c>
      <c r="AH9" s="205">
        <f t="shared" si="2"/>
        <v>0</v>
      </c>
      <c r="AI9" s="205">
        <f t="shared" si="2"/>
        <v>0</v>
      </c>
      <c r="AJ9" s="205">
        <f t="shared" si="2"/>
        <v>0</v>
      </c>
      <c r="AK9" s="205">
        <f t="shared" si="2"/>
        <v>0</v>
      </c>
      <c r="AL9" s="205">
        <f t="shared" si="2"/>
        <v>0</v>
      </c>
    </row>
    <row r="10" spans="2:38" ht="12.75"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3:38" ht="12.75"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3:38" ht="12.75">
      <c r="C12" s="9" t="s">
        <v>26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</row>
    <row r="13" spans="2:38" ht="12.75">
      <c r="B13" s="307" t="s">
        <v>27</v>
      </c>
      <c r="C13" s="307"/>
      <c r="D13" s="205">
        <f aca="true" t="shared" si="3" ref="D13:AL13">D11*D12</f>
        <v>0</v>
      </c>
      <c r="E13" s="205">
        <f t="shared" si="3"/>
        <v>0</v>
      </c>
      <c r="F13" s="205">
        <f t="shared" si="3"/>
        <v>0</v>
      </c>
      <c r="G13" s="205">
        <f t="shared" si="3"/>
        <v>0</v>
      </c>
      <c r="H13" s="205">
        <f t="shared" si="3"/>
        <v>0</v>
      </c>
      <c r="I13" s="205">
        <f t="shared" si="3"/>
        <v>0</v>
      </c>
      <c r="J13" s="205">
        <f t="shared" si="3"/>
        <v>0</v>
      </c>
      <c r="K13" s="205">
        <f t="shared" si="3"/>
        <v>0</v>
      </c>
      <c r="L13" s="205">
        <f t="shared" si="3"/>
        <v>0</v>
      </c>
      <c r="M13" s="205">
        <f t="shared" si="3"/>
        <v>0</v>
      </c>
      <c r="N13" s="205">
        <f t="shared" si="3"/>
        <v>0</v>
      </c>
      <c r="O13" s="205">
        <f t="shared" si="3"/>
        <v>0</v>
      </c>
      <c r="P13" s="205">
        <f t="shared" si="3"/>
        <v>0</v>
      </c>
      <c r="Q13" s="205">
        <f t="shared" si="3"/>
        <v>0</v>
      </c>
      <c r="R13" s="205">
        <f t="shared" si="3"/>
        <v>0</v>
      </c>
      <c r="S13" s="205">
        <f t="shared" si="3"/>
        <v>0</v>
      </c>
      <c r="T13" s="205">
        <f t="shared" si="3"/>
        <v>0</v>
      </c>
      <c r="U13" s="205">
        <f t="shared" si="3"/>
        <v>0</v>
      </c>
      <c r="V13" s="205">
        <f t="shared" si="3"/>
        <v>0</v>
      </c>
      <c r="W13" s="205">
        <f t="shared" si="3"/>
        <v>0</v>
      </c>
      <c r="X13" s="205">
        <f t="shared" si="3"/>
        <v>0</v>
      </c>
      <c r="Y13" s="205">
        <f t="shared" si="3"/>
        <v>0</v>
      </c>
      <c r="Z13" s="205">
        <f t="shared" si="3"/>
        <v>0</v>
      </c>
      <c r="AA13" s="205">
        <f t="shared" si="3"/>
        <v>0</v>
      </c>
      <c r="AB13" s="205">
        <f t="shared" si="3"/>
        <v>0</v>
      </c>
      <c r="AC13" s="205">
        <f t="shared" si="3"/>
        <v>0</v>
      </c>
      <c r="AD13" s="205">
        <f t="shared" si="3"/>
        <v>0</v>
      </c>
      <c r="AE13" s="205">
        <f t="shared" si="3"/>
        <v>0</v>
      </c>
      <c r="AF13" s="205">
        <f t="shared" si="3"/>
        <v>0</v>
      </c>
      <c r="AG13" s="205">
        <f t="shared" si="3"/>
        <v>0</v>
      </c>
      <c r="AH13" s="205">
        <f t="shared" si="3"/>
        <v>0</v>
      </c>
      <c r="AI13" s="205">
        <f t="shared" si="3"/>
        <v>0</v>
      </c>
      <c r="AJ13" s="205">
        <f t="shared" si="3"/>
        <v>0</v>
      </c>
      <c r="AK13" s="205">
        <f t="shared" si="3"/>
        <v>0</v>
      </c>
      <c r="AL13" s="205">
        <f t="shared" si="3"/>
        <v>0</v>
      </c>
    </row>
    <row r="14" spans="2:38" ht="12.75"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3:38" ht="12.75"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3:38" ht="12.75">
      <c r="C16" s="9" t="s">
        <v>26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</row>
    <row r="17" spans="2:38" ht="12.75">
      <c r="B17" s="307" t="s">
        <v>27</v>
      </c>
      <c r="C17" s="307"/>
      <c r="D17" s="205">
        <f aca="true" t="shared" si="4" ref="D17:AL17">D15*D16</f>
        <v>0</v>
      </c>
      <c r="E17" s="205">
        <f t="shared" si="4"/>
        <v>0</v>
      </c>
      <c r="F17" s="205">
        <f t="shared" si="4"/>
        <v>0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5">
        <f t="shared" si="4"/>
        <v>0</v>
      </c>
      <c r="K17" s="205">
        <f t="shared" si="4"/>
        <v>0</v>
      </c>
      <c r="L17" s="205">
        <f t="shared" si="4"/>
        <v>0</v>
      </c>
      <c r="M17" s="205">
        <f t="shared" si="4"/>
        <v>0</v>
      </c>
      <c r="N17" s="205">
        <f t="shared" si="4"/>
        <v>0</v>
      </c>
      <c r="O17" s="205">
        <f t="shared" si="4"/>
        <v>0</v>
      </c>
      <c r="P17" s="205">
        <f t="shared" si="4"/>
        <v>0</v>
      </c>
      <c r="Q17" s="205">
        <f t="shared" si="4"/>
        <v>0</v>
      </c>
      <c r="R17" s="205">
        <f t="shared" si="4"/>
        <v>0</v>
      </c>
      <c r="S17" s="205">
        <f t="shared" si="4"/>
        <v>0</v>
      </c>
      <c r="T17" s="205">
        <f t="shared" si="4"/>
        <v>0</v>
      </c>
      <c r="U17" s="205">
        <f t="shared" si="4"/>
        <v>0</v>
      </c>
      <c r="V17" s="205">
        <f t="shared" si="4"/>
        <v>0</v>
      </c>
      <c r="W17" s="205">
        <f t="shared" si="4"/>
        <v>0</v>
      </c>
      <c r="X17" s="205">
        <f t="shared" si="4"/>
        <v>0</v>
      </c>
      <c r="Y17" s="205">
        <f t="shared" si="4"/>
        <v>0</v>
      </c>
      <c r="Z17" s="205">
        <f t="shared" si="4"/>
        <v>0</v>
      </c>
      <c r="AA17" s="205">
        <f t="shared" si="4"/>
        <v>0</v>
      </c>
      <c r="AB17" s="205">
        <f t="shared" si="4"/>
        <v>0</v>
      </c>
      <c r="AC17" s="205">
        <f t="shared" si="4"/>
        <v>0</v>
      </c>
      <c r="AD17" s="205">
        <f t="shared" si="4"/>
        <v>0</v>
      </c>
      <c r="AE17" s="205">
        <f t="shared" si="4"/>
        <v>0</v>
      </c>
      <c r="AF17" s="205">
        <f t="shared" si="4"/>
        <v>0</v>
      </c>
      <c r="AG17" s="205">
        <f t="shared" si="4"/>
        <v>0</v>
      </c>
      <c r="AH17" s="205">
        <f t="shared" si="4"/>
        <v>0</v>
      </c>
      <c r="AI17" s="205">
        <f t="shared" si="4"/>
        <v>0</v>
      </c>
      <c r="AJ17" s="205">
        <f t="shared" si="4"/>
        <v>0</v>
      </c>
      <c r="AK17" s="205">
        <f t="shared" si="4"/>
        <v>0</v>
      </c>
      <c r="AL17" s="205">
        <f t="shared" si="4"/>
        <v>0</v>
      </c>
    </row>
    <row r="18" spans="2:38" ht="12.75"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3:38" ht="12.75">
      <c r="C19" s="9" t="s">
        <v>25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</row>
    <row r="20" spans="3:38" ht="12.75">
      <c r="C20" s="9" t="s">
        <v>26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198">
        <v>0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</row>
    <row r="21" spans="2:38" ht="12.75">
      <c r="B21" s="307" t="s">
        <v>27</v>
      </c>
      <c r="C21" s="307"/>
      <c r="D21" s="205">
        <f aca="true" t="shared" si="5" ref="D21:AL21">D19*D20</f>
        <v>0</v>
      </c>
      <c r="E21" s="205">
        <f t="shared" si="5"/>
        <v>0</v>
      </c>
      <c r="F21" s="205">
        <f t="shared" si="5"/>
        <v>0</v>
      </c>
      <c r="G21" s="205">
        <f t="shared" si="5"/>
        <v>0</v>
      </c>
      <c r="H21" s="205">
        <f t="shared" si="5"/>
        <v>0</v>
      </c>
      <c r="I21" s="205">
        <f t="shared" si="5"/>
        <v>0</v>
      </c>
      <c r="J21" s="205">
        <f t="shared" si="5"/>
        <v>0</v>
      </c>
      <c r="K21" s="205">
        <f t="shared" si="5"/>
        <v>0</v>
      </c>
      <c r="L21" s="205">
        <f t="shared" si="5"/>
        <v>0</v>
      </c>
      <c r="M21" s="205">
        <f t="shared" si="5"/>
        <v>0</v>
      </c>
      <c r="N21" s="205">
        <f t="shared" si="5"/>
        <v>0</v>
      </c>
      <c r="O21" s="205">
        <f t="shared" si="5"/>
        <v>0</v>
      </c>
      <c r="P21" s="205">
        <f t="shared" si="5"/>
        <v>0</v>
      </c>
      <c r="Q21" s="205">
        <f t="shared" si="5"/>
        <v>0</v>
      </c>
      <c r="R21" s="205">
        <f t="shared" si="5"/>
        <v>0</v>
      </c>
      <c r="S21" s="205">
        <f t="shared" si="5"/>
        <v>0</v>
      </c>
      <c r="T21" s="205">
        <f t="shared" si="5"/>
        <v>0</v>
      </c>
      <c r="U21" s="205">
        <f t="shared" si="5"/>
        <v>0</v>
      </c>
      <c r="V21" s="205">
        <f t="shared" si="5"/>
        <v>0</v>
      </c>
      <c r="W21" s="205">
        <f t="shared" si="5"/>
        <v>0</v>
      </c>
      <c r="X21" s="205">
        <f t="shared" si="5"/>
        <v>0</v>
      </c>
      <c r="Y21" s="205">
        <f t="shared" si="5"/>
        <v>0</v>
      </c>
      <c r="Z21" s="205">
        <f t="shared" si="5"/>
        <v>0</v>
      </c>
      <c r="AA21" s="205">
        <f t="shared" si="5"/>
        <v>0</v>
      </c>
      <c r="AB21" s="205">
        <f t="shared" si="5"/>
        <v>0</v>
      </c>
      <c r="AC21" s="205">
        <f t="shared" si="5"/>
        <v>0</v>
      </c>
      <c r="AD21" s="205">
        <f t="shared" si="5"/>
        <v>0</v>
      </c>
      <c r="AE21" s="205">
        <f t="shared" si="5"/>
        <v>0</v>
      </c>
      <c r="AF21" s="205">
        <f t="shared" si="5"/>
        <v>0</v>
      </c>
      <c r="AG21" s="205">
        <f t="shared" si="5"/>
        <v>0</v>
      </c>
      <c r="AH21" s="205">
        <f t="shared" si="5"/>
        <v>0</v>
      </c>
      <c r="AI21" s="205">
        <f t="shared" si="5"/>
        <v>0</v>
      </c>
      <c r="AJ21" s="205">
        <f t="shared" si="5"/>
        <v>0</v>
      </c>
      <c r="AK21" s="205">
        <f t="shared" si="5"/>
        <v>0</v>
      </c>
      <c r="AL21" s="205">
        <f t="shared" si="5"/>
        <v>0</v>
      </c>
    </row>
    <row r="22" spans="2:38" ht="12.75">
      <c r="B22" s="9"/>
      <c r="C22" s="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3:38" ht="12.75">
      <c r="C23" s="9" t="s">
        <v>25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</row>
    <row r="24" spans="3:38" ht="12.75">
      <c r="C24" s="9" t="s">
        <v>26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198">
        <v>0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</row>
    <row r="25" spans="2:38" ht="12.75">
      <c r="B25" s="307" t="s">
        <v>27</v>
      </c>
      <c r="C25" s="307"/>
      <c r="D25" s="205">
        <f aca="true" t="shared" si="6" ref="D25:AL25">D23*D24</f>
        <v>0</v>
      </c>
      <c r="E25" s="205">
        <f t="shared" si="6"/>
        <v>0</v>
      </c>
      <c r="F25" s="205">
        <f t="shared" si="6"/>
        <v>0</v>
      </c>
      <c r="G25" s="205">
        <f t="shared" si="6"/>
        <v>0</v>
      </c>
      <c r="H25" s="205">
        <f t="shared" si="6"/>
        <v>0</v>
      </c>
      <c r="I25" s="205">
        <f t="shared" si="6"/>
        <v>0</v>
      </c>
      <c r="J25" s="205">
        <f t="shared" si="6"/>
        <v>0</v>
      </c>
      <c r="K25" s="205">
        <f t="shared" si="6"/>
        <v>0</v>
      </c>
      <c r="L25" s="205">
        <f t="shared" si="6"/>
        <v>0</v>
      </c>
      <c r="M25" s="205">
        <f t="shared" si="6"/>
        <v>0</v>
      </c>
      <c r="N25" s="205">
        <f t="shared" si="6"/>
        <v>0</v>
      </c>
      <c r="O25" s="205">
        <f t="shared" si="6"/>
        <v>0</v>
      </c>
      <c r="P25" s="205">
        <f t="shared" si="6"/>
        <v>0</v>
      </c>
      <c r="Q25" s="205">
        <f t="shared" si="6"/>
        <v>0</v>
      </c>
      <c r="R25" s="205">
        <f t="shared" si="6"/>
        <v>0</v>
      </c>
      <c r="S25" s="205">
        <f t="shared" si="6"/>
        <v>0</v>
      </c>
      <c r="T25" s="205">
        <f t="shared" si="6"/>
        <v>0</v>
      </c>
      <c r="U25" s="205">
        <f t="shared" si="6"/>
        <v>0</v>
      </c>
      <c r="V25" s="205">
        <f t="shared" si="6"/>
        <v>0</v>
      </c>
      <c r="W25" s="205">
        <f t="shared" si="6"/>
        <v>0</v>
      </c>
      <c r="X25" s="205">
        <f t="shared" si="6"/>
        <v>0</v>
      </c>
      <c r="Y25" s="205">
        <f t="shared" si="6"/>
        <v>0</v>
      </c>
      <c r="Z25" s="205">
        <f t="shared" si="6"/>
        <v>0</v>
      </c>
      <c r="AA25" s="205">
        <f t="shared" si="6"/>
        <v>0</v>
      </c>
      <c r="AB25" s="205">
        <f t="shared" si="6"/>
        <v>0</v>
      </c>
      <c r="AC25" s="205">
        <f t="shared" si="6"/>
        <v>0</v>
      </c>
      <c r="AD25" s="205">
        <f t="shared" si="6"/>
        <v>0</v>
      </c>
      <c r="AE25" s="205">
        <f t="shared" si="6"/>
        <v>0</v>
      </c>
      <c r="AF25" s="205">
        <f t="shared" si="6"/>
        <v>0</v>
      </c>
      <c r="AG25" s="205">
        <f t="shared" si="6"/>
        <v>0</v>
      </c>
      <c r="AH25" s="205">
        <f t="shared" si="6"/>
        <v>0</v>
      </c>
      <c r="AI25" s="205">
        <f t="shared" si="6"/>
        <v>0</v>
      </c>
      <c r="AJ25" s="205">
        <f t="shared" si="6"/>
        <v>0</v>
      </c>
      <c r="AK25" s="205">
        <f t="shared" si="6"/>
        <v>0</v>
      </c>
      <c r="AL25" s="205">
        <f t="shared" si="6"/>
        <v>0</v>
      </c>
    </row>
    <row r="26" spans="2:38" ht="12.75">
      <c r="B26" s="9"/>
      <c r="C26" s="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8" customFormat="1" ht="12.75">
      <c r="A27" s="11" t="s">
        <v>35</v>
      </c>
      <c r="B27" s="19"/>
      <c r="C27" s="19"/>
      <c r="D27" s="203">
        <f>D5+D9+D13+D17+D21+D25</f>
        <v>0</v>
      </c>
      <c r="E27" s="203">
        <f aca="true" t="shared" si="7" ref="E27:AL27">E5+E9+E13+E17+E21+E25</f>
        <v>0</v>
      </c>
      <c r="F27" s="203">
        <f t="shared" si="7"/>
        <v>0</v>
      </c>
      <c r="G27" s="203">
        <f t="shared" si="7"/>
        <v>0</v>
      </c>
      <c r="H27" s="203">
        <f t="shared" si="7"/>
        <v>0</v>
      </c>
      <c r="I27" s="203">
        <f t="shared" si="7"/>
        <v>0</v>
      </c>
      <c r="J27" s="203">
        <f t="shared" si="7"/>
        <v>0</v>
      </c>
      <c r="K27" s="203">
        <f t="shared" si="7"/>
        <v>0</v>
      </c>
      <c r="L27" s="203">
        <f t="shared" si="7"/>
        <v>0</v>
      </c>
      <c r="M27" s="203">
        <f t="shared" si="7"/>
        <v>0</v>
      </c>
      <c r="N27" s="203">
        <f t="shared" si="7"/>
        <v>0</v>
      </c>
      <c r="O27" s="203">
        <f t="shared" si="7"/>
        <v>0</v>
      </c>
      <c r="P27" s="203">
        <f t="shared" si="7"/>
        <v>0</v>
      </c>
      <c r="Q27" s="203">
        <f t="shared" si="7"/>
        <v>0</v>
      </c>
      <c r="R27" s="203">
        <f t="shared" si="7"/>
        <v>0</v>
      </c>
      <c r="S27" s="203">
        <f t="shared" si="7"/>
        <v>0</v>
      </c>
      <c r="T27" s="203">
        <f t="shared" si="7"/>
        <v>0</v>
      </c>
      <c r="U27" s="203">
        <f t="shared" si="7"/>
        <v>0</v>
      </c>
      <c r="V27" s="203">
        <f t="shared" si="7"/>
        <v>0</v>
      </c>
      <c r="W27" s="203">
        <f t="shared" si="7"/>
        <v>0</v>
      </c>
      <c r="X27" s="203">
        <f t="shared" si="7"/>
        <v>0</v>
      </c>
      <c r="Y27" s="203">
        <f t="shared" si="7"/>
        <v>0</v>
      </c>
      <c r="Z27" s="203">
        <f t="shared" si="7"/>
        <v>0</v>
      </c>
      <c r="AA27" s="203">
        <f t="shared" si="7"/>
        <v>0</v>
      </c>
      <c r="AB27" s="203">
        <f t="shared" si="7"/>
        <v>0</v>
      </c>
      <c r="AC27" s="203">
        <f t="shared" si="7"/>
        <v>0</v>
      </c>
      <c r="AD27" s="203">
        <f t="shared" si="7"/>
        <v>0</v>
      </c>
      <c r="AE27" s="203">
        <f t="shared" si="7"/>
        <v>0</v>
      </c>
      <c r="AF27" s="203">
        <f t="shared" si="7"/>
        <v>0</v>
      </c>
      <c r="AG27" s="203">
        <f t="shared" si="7"/>
        <v>0</v>
      </c>
      <c r="AH27" s="203">
        <f t="shared" si="7"/>
        <v>0</v>
      </c>
      <c r="AI27" s="203">
        <f t="shared" si="7"/>
        <v>0</v>
      </c>
      <c r="AJ27" s="203">
        <f t="shared" si="7"/>
        <v>0</v>
      </c>
      <c r="AK27" s="203">
        <f t="shared" si="7"/>
        <v>0</v>
      </c>
      <c r="AL27" s="203">
        <f t="shared" si="7"/>
        <v>0</v>
      </c>
    </row>
    <row r="38" ht="12.75">
      <c r="E38" s="200"/>
    </row>
    <row r="46" ht="12.75">
      <c r="O46" s="200"/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0" t="s">
        <v>182</v>
      </c>
      <c r="B1" s="20">
        <f>'Peňažné toky projektu'!$B$14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1" t="s">
        <v>119</v>
      </c>
      <c r="B3" s="71">
        <f aca="true" t="shared" si="1" ref="B3:AJ3">B13-B8</f>
        <v>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0</v>
      </c>
      <c r="G3" s="71">
        <f t="shared" si="1"/>
        <v>0</v>
      </c>
      <c r="H3" s="71">
        <f t="shared" si="1"/>
        <v>0</v>
      </c>
      <c r="I3" s="71">
        <f t="shared" si="1"/>
        <v>0</v>
      </c>
      <c r="J3" s="71">
        <f t="shared" si="1"/>
        <v>0</v>
      </c>
      <c r="K3" s="71">
        <f t="shared" si="1"/>
        <v>0</v>
      </c>
      <c r="L3" s="71">
        <f t="shared" si="1"/>
        <v>0</v>
      </c>
      <c r="M3" s="71">
        <f t="shared" si="1"/>
        <v>0</v>
      </c>
      <c r="N3" s="71">
        <f t="shared" si="1"/>
        <v>0</v>
      </c>
      <c r="O3" s="71">
        <f t="shared" si="1"/>
        <v>0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118</v>
      </c>
      <c r="B5" s="153" t="e">
        <f>IRR(B3:AJ3,0.05)</f>
        <v>#NUM!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54" t="s">
        <v>120</v>
      </c>
      <c r="B8" s="201">
        <v>0</v>
      </c>
      <c r="C8" s="201">
        <v>0</v>
      </c>
      <c r="D8" s="201">
        <v>0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1">
        <v>0</v>
      </c>
      <c r="P8" s="201">
        <v>0</v>
      </c>
      <c r="Q8" s="201">
        <v>0</v>
      </c>
      <c r="R8" s="201">
        <v>0</v>
      </c>
      <c r="S8" s="201">
        <v>0</v>
      </c>
      <c r="T8" s="201">
        <v>0</v>
      </c>
      <c r="U8" s="201">
        <v>0</v>
      </c>
      <c r="V8" s="201">
        <v>0</v>
      </c>
      <c r="W8" s="201">
        <v>0</v>
      </c>
      <c r="X8" s="201">
        <v>0</v>
      </c>
      <c r="Y8" s="201">
        <v>0</v>
      </c>
      <c r="Z8" s="201">
        <v>0</v>
      </c>
      <c r="AA8" s="201">
        <v>0</v>
      </c>
      <c r="AB8" s="201">
        <v>0</v>
      </c>
      <c r="AC8" s="201">
        <v>0</v>
      </c>
      <c r="AD8" s="201">
        <v>0</v>
      </c>
      <c r="AE8" s="201">
        <v>0</v>
      </c>
      <c r="AF8" s="201">
        <v>0</v>
      </c>
      <c r="AG8" s="201">
        <v>0</v>
      </c>
      <c r="AH8" s="201">
        <v>0</v>
      </c>
      <c r="AI8" s="201">
        <v>0</v>
      </c>
      <c r="AJ8" s="201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122</v>
      </c>
      <c r="B11" s="202">
        <v>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202">
        <v>0</v>
      </c>
      <c r="AB11" s="202">
        <v>0</v>
      </c>
      <c r="AC11" s="202">
        <v>0</v>
      </c>
      <c r="AD11" s="202">
        <v>0</v>
      </c>
      <c r="AE11" s="202">
        <v>0</v>
      </c>
      <c r="AF11" s="202">
        <v>0</v>
      </c>
      <c r="AG11" s="202">
        <v>0</v>
      </c>
      <c r="AH11" s="202">
        <v>0</v>
      </c>
      <c r="AI11" s="202">
        <v>0</v>
      </c>
      <c r="AJ11" s="202">
        <v>0</v>
      </c>
    </row>
    <row r="12" spans="1:36" ht="12.75">
      <c r="A12" s="7" t="s">
        <v>123</v>
      </c>
      <c r="B12" s="202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</row>
    <row r="13" spans="1:36" s="8" customFormat="1" ht="12.75">
      <c r="A13" s="7" t="s">
        <v>121</v>
      </c>
      <c r="B13" s="203">
        <f aca="true" t="shared" si="2" ref="B13:AJ13">B11+B12</f>
        <v>0</v>
      </c>
      <c r="C13" s="203">
        <f t="shared" si="2"/>
        <v>0</v>
      </c>
      <c r="D13" s="203">
        <f t="shared" si="2"/>
        <v>0</v>
      </c>
      <c r="E13" s="203">
        <f t="shared" si="2"/>
        <v>0</v>
      </c>
      <c r="F13" s="203">
        <f t="shared" si="2"/>
        <v>0</v>
      </c>
      <c r="G13" s="203">
        <f t="shared" si="2"/>
        <v>0</v>
      </c>
      <c r="H13" s="203">
        <f t="shared" si="2"/>
        <v>0</v>
      </c>
      <c r="I13" s="203">
        <f t="shared" si="2"/>
        <v>0</v>
      </c>
      <c r="J13" s="203">
        <f t="shared" si="2"/>
        <v>0</v>
      </c>
      <c r="K13" s="203">
        <f t="shared" si="2"/>
        <v>0</v>
      </c>
      <c r="L13" s="203">
        <f t="shared" si="2"/>
        <v>0</v>
      </c>
      <c r="M13" s="203">
        <f t="shared" si="2"/>
        <v>0</v>
      </c>
      <c r="N13" s="203">
        <f t="shared" si="2"/>
        <v>0</v>
      </c>
      <c r="O13" s="203">
        <f t="shared" si="2"/>
        <v>0</v>
      </c>
      <c r="P13" s="203">
        <f t="shared" si="2"/>
        <v>0</v>
      </c>
      <c r="Q13" s="203">
        <f t="shared" si="2"/>
        <v>0</v>
      </c>
      <c r="R13" s="203">
        <f t="shared" si="2"/>
        <v>0</v>
      </c>
      <c r="S13" s="203">
        <f t="shared" si="2"/>
        <v>0</v>
      </c>
      <c r="T13" s="203">
        <f t="shared" si="2"/>
        <v>0</v>
      </c>
      <c r="U13" s="203">
        <f t="shared" si="2"/>
        <v>0</v>
      </c>
      <c r="V13" s="203">
        <f t="shared" si="2"/>
        <v>0</v>
      </c>
      <c r="W13" s="203">
        <f t="shared" si="2"/>
        <v>0</v>
      </c>
      <c r="X13" s="203">
        <f t="shared" si="2"/>
        <v>0</v>
      </c>
      <c r="Y13" s="203">
        <f t="shared" si="2"/>
        <v>0</v>
      </c>
      <c r="Z13" s="203">
        <f t="shared" si="2"/>
        <v>0</v>
      </c>
      <c r="AA13" s="203">
        <f t="shared" si="2"/>
        <v>0</v>
      </c>
      <c r="AB13" s="203">
        <f t="shared" si="2"/>
        <v>0</v>
      </c>
      <c r="AC13" s="203">
        <f t="shared" si="2"/>
        <v>0</v>
      </c>
      <c r="AD13" s="203">
        <f t="shared" si="2"/>
        <v>0</v>
      </c>
      <c r="AE13" s="203">
        <f t="shared" si="2"/>
        <v>0</v>
      </c>
      <c r="AF13" s="203">
        <f t="shared" si="2"/>
        <v>0</v>
      </c>
      <c r="AG13" s="203">
        <f t="shared" si="2"/>
        <v>0</v>
      </c>
      <c r="AH13" s="203">
        <f t="shared" si="2"/>
        <v>0</v>
      </c>
      <c r="AI13" s="203">
        <f t="shared" si="2"/>
        <v>0</v>
      </c>
      <c r="AJ13" s="203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1.00390625" style="78" customWidth="1"/>
    <col min="38" max="16384" width="9.125" style="78" customWidth="1"/>
  </cols>
  <sheetData>
    <row r="1" spans="1:10" ht="21" customHeight="1">
      <c r="A1" s="77" t="s">
        <v>33</v>
      </c>
      <c r="D1" s="85">
        <v>1</v>
      </c>
      <c r="E1" s="86" t="s">
        <v>47</v>
      </c>
      <c r="F1" s="86"/>
      <c r="G1" s="86"/>
      <c r="H1" s="86"/>
      <c r="I1" s="86"/>
      <c r="J1" s="86"/>
    </row>
    <row r="2" ht="12.75"/>
    <row r="3" ht="12.75">
      <c r="A3" s="61" t="s">
        <v>182</v>
      </c>
    </row>
    <row r="4" spans="3:37" ht="12.75">
      <c r="C4" s="65">
        <f>'Peňažné toky projektu'!$B$14</f>
        <v>2009</v>
      </c>
      <c r="D4" s="65">
        <f>C4+1</f>
        <v>2010</v>
      </c>
      <c r="E4" s="65">
        <f aca="true" t="shared" si="0" ref="E4:AK4">D4+1</f>
        <v>2011</v>
      </c>
      <c r="F4" s="65">
        <f t="shared" si="0"/>
        <v>2012</v>
      </c>
      <c r="G4" s="65">
        <f t="shared" si="0"/>
        <v>2013</v>
      </c>
      <c r="H4" s="65">
        <f t="shared" si="0"/>
        <v>2014</v>
      </c>
      <c r="I4" s="65">
        <f t="shared" si="0"/>
        <v>2015</v>
      </c>
      <c r="J4" s="65">
        <f t="shared" si="0"/>
        <v>2016</v>
      </c>
      <c r="K4" s="65">
        <f t="shared" si="0"/>
        <v>2017</v>
      </c>
      <c r="L4" s="65">
        <f t="shared" si="0"/>
        <v>2018</v>
      </c>
      <c r="M4" s="65">
        <f t="shared" si="0"/>
        <v>2019</v>
      </c>
      <c r="N4" s="65">
        <f t="shared" si="0"/>
        <v>2020</v>
      </c>
      <c r="O4" s="65">
        <f t="shared" si="0"/>
        <v>2021</v>
      </c>
      <c r="P4" s="65">
        <f t="shared" si="0"/>
        <v>2022</v>
      </c>
      <c r="Q4" s="65">
        <f t="shared" si="0"/>
        <v>2023</v>
      </c>
      <c r="R4" s="65">
        <f t="shared" si="0"/>
        <v>2024</v>
      </c>
      <c r="S4" s="65">
        <f t="shared" si="0"/>
        <v>2025</v>
      </c>
      <c r="T4" s="65">
        <f t="shared" si="0"/>
        <v>2026</v>
      </c>
      <c r="U4" s="65">
        <f t="shared" si="0"/>
        <v>2027</v>
      </c>
      <c r="V4" s="65">
        <f t="shared" si="0"/>
        <v>2028</v>
      </c>
      <c r="W4" s="65">
        <f t="shared" si="0"/>
        <v>2029</v>
      </c>
      <c r="X4" s="65">
        <f t="shared" si="0"/>
        <v>2030</v>
      </c>
      <c r="Y4" s="65">
        <f t="shared" si="0"/>
        <v>2031</v>
      </c>
      <c r="Z4" s="65">
        <f t="shared" si="0"/>
        <v>2032</v>
      </c>
      <c r="AA4" s="65">
        <f t="shared" si="0"/>
        <v>2033</v>
      </c>
      <c r="AB4" s="65">
        <f t="shared" si="0"/>
        <v>2034</v>
      </c>
      <c r="AC4" s="65">
        <f t="shared" si="0"/>
        <v>2035</v>
      </c>
      <c r="AD4" s="65">
        <f t="shared" si="0"/>
        <v>2036</v>
      </c>
      <c r="AE4" s="65">
        <f t="shared" si="0"/>
        <v>2037</v>
      </c>
      <c r="AF4" s="65">
        <f t="shared" si="0"/>
        <v>2038</v>
      </c>
      <c r="AG4" s="65">
        <f t="shared" si="0"/>
        <v>2039</v>
      </c>
      <c r="AH4" s="65">
        <f t="shared" si="0"/>
        <v>2040</v>
      </c>
      <c r="AI4" s="65">
        <f t="shared" si="0"/>
        <v>2041</v>
      </c>
      <c r="AJ4" s="65">
        <f t="shared" si="0"/>
        <v>2042</v>
      </c>
      <c r="AK4" s="65">
        <f t="shared" si="0"/>
        <v>2043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34</v>
      </c>
    </row>
    <row r="7" spans="1:2" s="81" customFormat="1" ht="25.5">
      <c r="A7" s="80" t="s">
        <v>31</v>
      </c>
      <c r="B7" s="80" t="s">
        <v>32</v>
      </c>
    </row>
    <row r="8" spans="1:37" ht="12.75">
      <c r="A8" s="82">
        <v>1</v>
      </c>
      <c r="B8" s="82">
        <v>4</v>
      </c>
      <c r="C8" s="262">
        <v>0</v>
      </c>
      <c r="D8" s="262">
        <v>0</v>
      </c>
      <c r="E8" s="262">
        <v>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0</v>
      </c>
      <c r="Q8" s="262">
        <v>0</v>
      </c>
      <c r="R8" s="262">
        <v>0</v>
      </c>
      <c r="S8" s="262">
        <v>0</v>
      </c>
      <c r="T8" s="262">
        <v>0</v>
      </c>
      <c r="U8" s="262">
        <v>0</v>
      </c>
      <c r="V8" s="262">
        <v>0</v>
      </c>
      <c r="W8" s="262">
        <v>0</v>
      </c>
      <c r="X8" s="262">
        <v>0</v>
      </c>
      <c r="Y8" s="262">
        <v>0</v>
      </c>
      <c r="Z8" s="262">
        <v>0</v>
      </c>
      <c r="AA8" s="262">
        <v>0</v>
      </c>
      <c r="AB8" s="262">
        <v>0</v>
      </c>
      <c r="AC8" s="262">
        <v>0</v>
      </c>
      <c r="AD8" s="262">
        <v>0</v>
      </c>
      <c r="AE8" s="262">
        <v>0</v>
      </c>
      <c r="AF8" s="262">
        <v>0</v>
      </c>
      <c r="AG8" s="262">
        <v>0</v>
      </c>
      <c r="AH8" s="262">
        <v>0</v>
      </c>
      <c r="AI8" s="262">
        <v>0</v>
      </c>
      <c r="AJ8" s="262">
        <v>0</v>
      </c>
      <c r="AK8" s="262">
        <v>0</v>
      </c>
    </row>
    <row r="9" spans="1:37" ht="12.75">
      <c r="A9" s="82">
        <v>2</v>
      </c>
      <c r="B9" s="82">
        <v>6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2">
        <v>0</v>
      </c>
      <c r="T9" s="262">
        <v>0</v>
      </c>
      <c r="U9" s="262">
        <v>0</v>
      </c>
      <c r="V9" s="262">
        <v>0</v>
      </c>
      <c r="W9" s="262">
        <v>0</v>
      </c>
      <c r="X9" s="262">
        <v>0</v>
      </c>
      <c r="Y9" s="262">
        <v>0</v>
      </c>
      <c r="Z9" s="262">
        <v>0</v>
      </c>
      <c r="AA9" s="262">
        <v>0</v>
      </c>
      <c r="AB9" s="262">
        <v>0</v>
      </c>
      <c r="AC9" s="262">
        <v>0</v>
      </c>
      <c r="AD9" s="262">
        <v>0</v>
      </c>
      <c r="AE9" s="262">
        <v>0</v>
      </c>
      <c r="AF9" s="262">
        <v>0</v>
      </c>
      <c r="AG9" s="262">
        <v>0</v>
      </c>
      <c r="AH9" s="262">
        <v>0</v>
      </c>
      <c r="AI9" s="262">
        <v>0</v>
      </c>
      <c r="AJ9" s="262">
        <v>0</v>
      </c>
      <c r="AK9" s="262">
        <v>0</v>
      </c>
    </row>
    <row r="10" spans="1:37" ht="12.75">
      <c r="A10" s="82">
        <v>3</v>
      </c>
      <c r="B10" s="82">
        <v>12</v>
      </c>
      <c r="C10" s="262">
        <v>0</v>
      </c>
      <c r="D10" s="262">
        <v>0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  <c r="S10" s="262">
        <v>0</v>
      </c>
      <c r="T10" s="262">
        <v>0</v>
      </c>
      <c r="U10" s="262">
        <v>0</v>
      </c>
      <c r="V10" s="262">
        <v>0</v>
      </c>
      <c r="W10" s="262">
        <v>0</v>
      </c>
      <c r="X10" s="262">
        <v>0</v>
      </c>
      <c r="Y10" s="262">
        <v>0</v>
      </c>
      <c r="Z10" s="262">
        <v>0</v>
      </c>
      <c r="AA10" s="262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0</v>
      </c>
      <c r="AG10" s="262">
        <v>0</v>
      </c>
      <c r="AH10" s="262">
        <v>0</v>
      </c>
      <c r="AI10" s="262">
        <v>0</v>
      </c>
      <c r="AJ10" s="262">
        <v>0</v>
      </c>
      <c r="AK10" s="262">
        <v>0</v>
      </c>
    </row>
    <row r="11" spans="1:37" ht="12.75">
      <c r="A11" s="82">
        <v>4</v>
      </c>
      <c r="B11" s="82">
        <v>20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  <c r="S11" s="262">
        <v>0</v>
      </c>
      <c r="T11" s="262">
        <v>0</v>
      </c>
      <c r="U11" s="262">
        <v>0</v>
      </c>
      <c r="V11" s="262">
        <v>0</v>
      </c>
      <c r="W11" s="262">
        <v>0</v>
      </c>
      <c r="X11" s="262">
        <v>0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  <c r="AG11" s="262">
        <v>0</v>
      </c>
      <c r="AH11" s="262">
        <v>0</v>
      </c>
      <c r="AI11" s="262">
        <v>0</v>
      </c>
      <c r="AJ11" s="262">
        <v>0</v>
      </c>
      <c r="AK11" s="262">
        <v>0</v>
      </c>
    </row>
    <row r="12" spans="1:37" s="83" customFormat="1" ht="12.75">
      <c r="A12" s="308" t="s">
        <v>35</v>
      </c>
      <c r="B12" s="308"/>
      <c r="C12" s="263">
        <f>SUM(C8:C11)</f>
        <v>0</v>
      </c>
      <c r="D12" s="263">
        <f aca="true" t="shared" si="1" ref="D12:AK12">SUM(D8:D11)</f>
        <v>0</v>
      </c>
      <c r="E12" s="263">
        <f t="shared" si="1"/>
        <v>0</v>
      </c>
      <c r="F12" s="263">
        <f t="shared" si="1"/>
        <v>0</v>
      </c>
      <c r="G12" s="263">
        <f t="shared" si="1"/>
        <v>0</v>
      </c>
      <c r="H12" s="263">
        <f t="shared" si="1"/>
        <v>0</v>
      </c>
      <c r="I12" s="263">
        <f t="shared" si="1"/>
        <v>0</v>
      </c>
      <c r="J12" s="263">
        <f t="shared" si="1"/>
        <v>0</v>
      </c>
      <c r="K12" s="263">
        <f t="shared" si="1"/>
        <v>0</v>
      </c>
      <c r="L12" s="263">
        <f t="shared" si="1"/>
        <v>0</v>
      </c>
      <c r="M12" s="263">
        <f t="shared" si="1"/>
        <v>0</v>
      </c>
      <c r="N12" s="263">
        <f t="shared" si="1"/>
        <v>0</v>
      </c>
      <c r="O12" s="263">
        <f t="shared" si="1"/>
        <v>0</v>
      </c>
      <c r="P12" s="263">
        <f t="shared" si="1"/>
        <v>0</v>
      </c>
      <c r="Q12" s="263">
        <f t="shared" si="1"/>
        <v>0</v>
      </c>
      <c r="R12" s="263">
        <f t="shared" si="1"/>
        <v>0</v>
      </c>
      <c r="S12" s="263">
        <f t="shared" si="1"/>
        <v>0</v>
      </c>
      <c r="T12" s="263">
        <f t="shared" si="1"/>
        <v>0</v>
      </c>
      <c r="U12" s="263">
        <f t="shared" si="1"/>
        <v>0</v>
      </c>
      <c r="V12" s="263">
        <f t="shared" si="1"/>
        <v>0</v>
      </c>
      <c r="W12" s="263">
        <f t="shared" si="1"/>
        <v>0</v>
      </c>
      <c r="X12" s="263">
        <f t="shared" si="1"/>
        <v>0</v>
      </c>
      <c r="Y12" s="263">
        <f t="shared" si="1"/>
        <v>0</v>
      </c>
      <c r="Z12" s="263">
        <f t="shared" si="1"/>
        <v>0</v>
      </c>
      <c r="AA12" s="263">
        <f t="shared" si="1"/>
        <v>0</v>
      </c>
      <c r="AB12" s="263">
        <f t="shared" si="1"/>
        <v>0</v>
      </c>
      <c r="AC12" s="263">
        <f t="shared" si="1"/>
        <v>0</v>
      </c>
      <c r="AD12" s="263">
        <f t="shared" si="1"/>
        <v>0</v>
      </c>
      <c r="AE12" s="263">
        <f t="shared" si="1"/>
        <v>0</v>
      </c>
      <c r="AF12" s="263">
        <f t="shared" si="1"/>
        <v>0</v>
      </c>
      <c r="AG12" s="263">
        <f t="shared" si="1"/>
        <v>0</v>
      </c>
      <c r="AH12" s="263">
        <f t="shared" si="1"/>
        <v>0</v>
      </c>
      <c r="AI12" s="263">
        <f t="shared" si="1"/>
        <v>0</v>
      </c>
      <c r="AJ12" s="263">
        <f t="shared" si="1"/>
        <v>0</v>
      </c>
      <c r="AK12" s="263">
        <f t="shared" si="1"/>
        <v>0</v>
      </c>
    </row>
    <row r="13" spans="3:37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</row>
    <row r="14" spans="3:37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12.75">
      <c r="A15" s="79" t="s">
        <v>48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s="81" customFormat="1" ht="25.5">
      <c r="A16" s="80" t="s">
        <v>31</v>
      </c>
      <c r="B16" s="80" t="s">
        <v>32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</row>
    <row r="17" spans="1:37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</row>
    <row r="18" spans="1:37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0</v>
      </c>
      <c r="E18" s="84">
        <f>IF($D$1=2,'POM_Odpisy zrychlene'!F10,'POM_Odpisy linearne'!F17)</f>
        <v>0</v>
      </c>
      <c r="F18" s="84">
        <f>IF($D$1=2,'POM_Odpisy zrychlene'!G10,'POM_Odpisy linearne'!G17)</f>
        <v>0</v>
      </c>
      <c r="G18" s="84">
        <f>IF($D$1=2,'POM_Odpisy zrychlene'!H10,'POM_Odpisy linearne'!H17)</f>
        <v>0</v>
      </c>
      <c r="H18" s="84">
        <f>IF($D$1=2,'POM_Odpisy zrychlene'!I10,'POM_Odpisy linearne'!I17)</f>
        <v>0</v>
      </c>
      <c r="I18" s="84">
        <f>IF($D$1=2,'POM_Odpisy zrychlene'!J10,'POM_Odpisy linearne'!J17)</f>
        <v>0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</row>
    <row r="19" spans="1:37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0</v>
      </c>
      <c r="E19" s="84">
        <f>IF($D$1=2,'POM_Odpisy zrychlene'!F11,'POM_Odpisy linearne'!F18)</f>
        <v>0</v>
      </c>
      <c r="F19" s="84">
        <f>IF($D$1=2,'POM_Odpisy zrychlene'!G11,'POM_Odpisy linearne'!G18)</f>
        <v>0</v>
      </c>
      <c r="G19" s="84">
        <f>IF($D$1=2,'POM_Odpisy zrychlene'!H11,'POM_Odpisy linearne'!H18)</f>
        <v>0</v>
      </c>
      <c r="H19" s="84">
        <f>IF($D$1=2,'POM_Odpisy zrychlene'!I11,'POM_Odpisy linearne'!I18)</f>
        <v>0</v>
      </c>
      <c r="I19" s="84">
        <f>IF($D$1=2,'POM_Odpisy zrychlene'!J11,'POM_Odpisy linearne'!J18)</f>
        <v>0</v>
      </c>
      <c r="J19" s="84">
        <f>IF($D$1=2,'POM_Odpisy zrychlene'!K11,'POM_Odpisy linearne'!K18)</f>
        <v>0</v>
      </c>
      <c r="K19" s="84">
        <f>IF($D$1=2,'POM_Odpisy zrychlene'!L11,'POM_Odpisy linearne'!L18)</f>
        <v>0</v>
      </c>
      <c r="L19" s="84">
        <f>IF($D$1=2,'POM_Odpisy zrychlene'!M11,'POM_Odpisy linearne'!M18)</f>
        <v>0</v>
      </c>
      <c r="M19" s="84">
        <f>IF($D$1=2,'POM_Odpisy zrychlene'!N11,'POM_Odpisy linearne'!N18)</f>
        <v>0</v>
      </c>
      <c r="N19" s="84">
        <f>IF($D$1=2,'POM_Odpisy zrychlene'!O11,'POM_Odpisy linearne'!O18)</f>
        <v>0</v>
      </c>
      <c r="O19" s="84">
        <f>IF($D$1=2,'POM_Odpisy zrychlene'!P11,'POM_Odpisy linearne'!P18)</f>
        <v>0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0</v>
      </c>
      <c r="S19" s="84">
        <f>IF($D$1=2,'POM_Odpisy zrychlene'!T11,'POM_Odpisy linearne'!T18)</f>
        <v>0</v>
      </c>
      <c r="T19" s="84">
        <f>IF($D$1=2,'POM_Odpisy zrychlene'!U11,'POM_Odpisy linearne'!U18)</f>
        <v>0</v>
      </c>
      <c r="U19" s="84">
        <f>IF($D$1=2,'POM_Odpisy zrychlene'!V11,'POM_Odpisy linearne'!V18)</f>
        <v>0</v>
      </c>
      <c r="V19" s="84">
        <f>IF($D$1=2,'POM_Odpisy zrychlene'!W11,'POM_Odpisy linearne'!W18)</f>
        <v>0</v>
      </c>
      <c r="W19" s="84">
        <f>IF($D$1=2,'POM_Odpisy zrychlene'!X11,'POM_Odpisy linearne'!X18)</f>
        <v>0</v>
      </c>
      <c r="X19" s="84">
        <f>IF($D$1=2,'POM_Odpisy zrychlene'!Y11,'POM_Odpisy linearne'!Y18)</f>
        <v>0</v>
      </c>
      <c r="Y19" s="84">
        <f>IF($D$1=2,'POM_Odpisy zrychlene'!Z11,'POM_Odpisy linearne'!Z18)</f>
        <v>0</v>
      </c>
      <c r="Z19" s="84">
        <f>IF($D$1=2,'POM_Odpisy zrychlene'!AA11,'POM_Odpisy linearne'!AA18)</f>
        <v>0</v>
      </c>
      <c r="AA19" s="84">
        <f>IF($D$1=2,'POM_Odpisy zrychlene'!AB11,'POM_Odpisy linearne'!AB18)</f>
        <v>0</v>
      </c>
      <c r="AB19" s="84">
        <f>IF($D$1=2,'POM_Odpisy zrychlene'!AC11,'POM_Odpisy linearne'!AC18)</f>
        <v>0</v>
      </c>
      <c r="AC19" s="84">
        <f>IF($D$1=2,'POM_Odpisy zrychlene'!AD11,'POM_Odpisy linearne'!AD18)</f>
        <v>0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</row>
    <row r="20" spans="1:37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0</v>
      </c>
      <c r="E20" s="84">
        <f>IF($D$1=2,'POM_Odpisy zrychlene'!F12,'POM_Odpisy linearne'!F19)</f>
        <v>0</v>
      </c>
      <c r="F20" s="84">
        <f>IF($D$1=2,'POM_Odpisy zrychlene'!G12,'POM_Odpisy linearne'!G19)</f>
        <v>0</v>
      </c>
      <c r="G20" s="84">
        <f>IF($D$1=2,'POM_Odpisy zrychlene'!H12,'POM_Odpisy linearne'!H19)</f>
        <v>0</v>
      </c>
      <c r="H20" s="84">
        <f>IF($D$1=2,'POM_Odpisy zrychlene'!I12,'POM_Odpisy linearne'!I19)</f>
        <v>0</v>
      </c>
      <c r="I20" s="84">
        <f>IF($D$1=2,'POM_Odpisy zrychlene'!J12,'POM_Odpisy linearne'!J19)</f>
        <v>0</v>
      </c>
      <c r="J20" s="84">
        <f>IF($D$1=2,'POM_Odpisy zrychlene'!K12,'POM_Odpisy linearne'!K19)</f>
        <v>0</v>
      </c>
      <c r="K20" s="84">
        <f>IF($D$1=2,'POM_Odpisy zrychlene'!L12,'POM_Odpisy linearne'!L19)</f>
        <v>0</v>
      </c>
      <c r="L20" s="84">
        <f>IF($D$1=2,'POM_Odpisy zrychlene'!M12,'POM_Odpisy linearne'!M19)</f>
        <v>0</v>
      </c>
      <c r="M20" s="84">
        <f>IF($D$1=2,'POM_Odpisy zrychlene'!N12,'POM_Odpisy linearne'!N19)</f>
        <v>0</v>
      </c>
      <c r="N20" s="84">
        <f>IF($D$1=2,'POM_Odpisy zrychlene'!O12,'POM_Odpisy linearne'!O19)</f>
        <v>0</v>
      </c>
      <c r="O20" s="84">
        <f>IF($D$1=2,'POM_Odpisy zrychlene'!P12,'POM_Odpisy linearne'!P19)</f>
        <v>0</v>
      </c>
      <c r="P20" s="84">
        <f>IF($D$1=2,'POM_Odpisy zrychlene'!Q12,'POM_Odpisy linearne'!Q19)</f>
        <v>0</v>
      </c>
      <c r="Q20" s="84">
        <f>IF($D$1=2,'POM_Odpisy zrychlene'!R12,'POM_Odpisy linearne'!R19)</f>
        <v>0</v>
      </c>
      <c r="R20" s="84">
        <f>IF($D$1=2,'POM_Odpisy zrychlene'!S12,'POM_Odpisy linearne'!S19)</f>
        <v>0</v>
      </c>
      <c r="S20" s="84">
        <f>IF($D$1=2,'POM_Odpisy zrychlene'!T12,'POM_Odpisy linearne'!T19)</f>
        <v>0</v>
      </c>
      <c r="T20" s="84">
        <f>IF($D$1=2,'POM_Odpisy zrychlene'!U12,'POM_Odpisy linearne'!U19)</f>
        <v>0</v>
      </c>
      <c r="U20" s="84">
        <f>IF($D$1=2,'POM_Odpisy zrychlene'!V12,'POM_Odpisy linearne'!V19)</f>
        <v>0</v>
      </c>
      <c r="V20" s="84">
        <f>IF($D$1=2,'POM_Odpisy zrychlene'!W12,'POM_Odpisy linearne'!W19)</f>
        <v>0</v>
      </c>
      <c r="W20" s="84">
        <f>IF($D$1=2,'POM_Odpisy zrychlene'!X12,'POM_Odpisy linearne'!X19)</f>
        <v>0</v>
      </c>
      <c r="X20" s="84">
        <f>IF($D$1=2,'POM_Odpisy zrychlene'!Y12,'POM_Odpisy linearne'!Y19)</f>
        <v>0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</row>
    <row r="21" spans="1:37" s="79" customFormat="1" ht="12.75">
      <c r="A21" s="309" t="s">
        <v>35</v>
      </c>
      <c r="B21" s="309"/>
      <c r="C21" s="266">
        <f aca="true" t="shared" si="2" ref="C21:AK21">SUM(C17:C20)</f>
        <v>0</v>
      </c>
      <c r="D21" s="266">
        <f t="shared" si="2"/>
        <v>0</v>
      </c>
      <c r="E21" s="266">
        <f t="shared" si="2"/>
        <v>0</v>
      </c>
      <c r="F21" s="266">
        <f t="shared" si="2"/>
        <v>0</v>
      </c>
      <c r="G21" s="266">
        <f t="shared" si="2"/>
        <v>0</v>
      </c>
      <c r="H21" s="266">
        <f t="shared" si="2"/>
        <v>0</v>
      </c>
      <c r="I21" s="266">
        <f t="shared" si="2"/>
        <v>0</v>
      </c>
      <c r="J21" s="266">
        <f t="shared" si="2"/>
        <v>0</v>
      </c>
      <c r="K21" s="266">
        <f t="shared" si="2"/>
        <v>0</v>
      </c>
      <c r="L21" s="266">
        <f t="shared" si="2"/>
        <v>0</v>
      </c>
      <c r="M21" s="266">
        <f t="shared" si="2"/>
        <v>0</v>
      </c>
      <c r="N21" s="266">
        <f t="shared" si="2"/>
        <v>0</v>
      </c>
      <c r="O21" s="266">
        <f t="shared" si="2"/>
        <v>0</v>
      </c>
      <c r="P21" s="266">
        <f t="shared" si="2"/>
        <v>0</v>
      </c>
      <c r="Q21" s="266">
        <f t="shared" si="2"/>
        <v>0</v>
      </c>
      <c r="R21" s="266">
        <f t="shared" si="2"/>
        <v>0</v>
      </c>
      <c r="S21" s="266">
        <f t="shared" si="2"/>
        <v>0</v>
      </c>
      <c r="T21" s="266">
        <f t="shared" si="2"/>
        <v>0</v>
      </c>
      <c r="U21" s="266">
        <f t="shared" si="2"/>
        <v>0</v>
      </c>
      <c r="V21" s="266">
        <f t="shared" si="2"/>
        <v>0</v>
      </c>
      <c r="W21" s="266">
        <f t="shared" si="2"/>
        <v>0</v>
      </c>
      <c r="X21" s="266">
        <f t="shared" si="2"/>
        <v>0</v>
      </c>
      <c r="Y21" s="266">
        <f t="shared" si="2"/>
        <v>0</v>
      </c>
      <c r="Z21" s="266">
        <f t="shared" si="2"/>
        <v>0</v>
      </c>
      <c r="AA21" s="266">
        <f t="shared" si="2"/>
        <v>0</v>
      </c>
      <c r="AB21" s="266">
        <f t="shared" si="2"/>
        <v>0</v>
      </c>
      <c r="AC21" s="266">
        <f t="shared" si="2"/>
        <v>0</v>
      </c>
      <c r="AD21" s="266">
        <f t="shared" si="2"/>
        <v>0</v>
      </c>
      <c r="AE21" s="266">
        <f t="shared" si="2"/>
        <v>0</v>
      </c>
      <c r="AF21" s="266">
        <f t="shared" si="2"/>
        <v>0</v>
      </c>
      <c r="AG21" s="266">
        <f t="shared" si="2"/>
        <v>0</v>
      </c>
      <c r="AH21" s="266">
        <f t="shared" si="2"/>
        <v>0</v>
      </c>
      <c r="AI21" s="266">
        <f t="shared" si="2"/>
        <v>0</v>
      </c>
      <c r="AJ21" s="266">
        <f t="shared" si="2"/>
        <v>0</v>
      </c>
      <c r="AK21" s="266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Mrva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2009-02-11T11:51:06Z</dcterms:modified>
  <cp:category/>
  <cp:version/>
  <cp:contentType/>
  <cp:contentStatus/>
</cp:coreProperties>
</file>